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arina\Desktop\JAVNA NABAVA 2018\CESTA PAZAR\"/>
    </mc:Choice>
  </mc:AlternateContent>
  <bookViews>
    <workbookView xWindow="0" yWindow="0" windowWidth="21570" windowHeight="8160" activeTab="2"/>
  </bookViews>
  <sheets>
    <sheet name="PREDGOVOR TROŠKOVNIKU" sheetId="698" r:id="rId1"/>
    <sheet name="TROŠKOVNIK RADOVA" sheetId="696" r:id="rId2"/>
    <sheet name="REKAPITULACIJA" sheetId="1" r:id="rId3"/>
  </sheets>
  <definedNames>
    <definedName name="_Toc15114738" localSheetId="1">'TROŠKOVNIK RADOVA'!#REF!</definedName>
    <definedName name="_xlnm.Print_Titles" localSheetId="1">'TROŠKOVNIK RADOVA'!$2:$2</definedName>
    <definedName name="OLE_LINK1" localSheetId="1">'TROŠKOVNIK RADOVA'!#REF!</definedName>
    <definedName name="_xlnm.Print_Area" localSheetId="0">'PREDGOVOR TROŠKOVNIKU'!$A$1:$A$24</definedName>
    <definedName name="_xlnm.Print_Area" localSheetId="2">REKAPITULACIJA!$A$1:$C$29</definedName>
    <definedName name="_xlnm.Print_Area" localSheetId="1">'TROŠKOVNIK RADOVA'!$A$1:$G$391</definedName>
  </definedNames>
  <calcPr calcId="152511"/>
</workbook>
</file>

<file path=xl/calcChain.xml><?xml version="1.0" encoding="utf-8"?>
<calcChain xmlns="http://schemas.openxmlformats.org/spreadsheetml/2006/main">
  <c r="G390" i="696" l="1"/>
  <c r="G389" i="696"/>
  <c r="G388" i="696"/>
  <c r="G387" i="696"/>
  <c r="G386" i="696"/>
  <c r="G384" i="696"/>
  <c r="G383" i="696"/>
  <c r="G382" i="696"/>
  <c r="G381" i="696"/>
  <c r="G380" i="696"/>
  <c r="G379" i="696"/>
  <c r="G378" i="696"/>
  <c r="G377" i="696"/>
  <c r="G376" i="696"/>
  <c r="G375" i="696"/>
  <c r="G374" i="696"/>
  <c r="G373" i="696"/>
  <c r="G372" i="696"/>
  <c r="G371" i="696"/>
  <c r="G370" i="696"/>
  <c r="G369" i="696"/>
  <c r="G368" i="696"/>
  <c r="G367" i="696"/>
  <c r="G366" i="696"/>
  <c r="G365" i="696"/>
  <c r="G364" i="696"/>
  <c r="G363" i="696"/>
  <c r="G362" i="696"/>
  <c r="G361" i="696"/>
  <c r="G360" i="696"/>
  <c r="G359" i="696"/>
  <c r="G358" i="696"/>
  <c r="G357" i="696"/>
  <c r="G356" i="696"/>
  <c r="G355" i="696"/>
  <c r="G354" i="696"/>
  <c r="G353" i="696"/>
  <c r="G352" i="696"/>
  <c r="G350" i="696"/>
  <c r="G349" i="696"/>
  <c r="G351" i="696" s="1"/>
  <c r="C18" i="1" s="1"/>
  <c r="G348" i="696"/>
  <c r="G346" i="696"/>
  <c r="G345" i="696"/>
  <c r="G344" i="696"/>
  <c r="G343" i="696"/>
  <c r="G342" i="696"/>
  <c r="G341" i="696"/>
  <c r="G340" i="696"/>
  <c r="G339" i="696"/>
  <c r="G347" i="696" s="1"/>
  <c r="C17" i="1" s="1"/>
  <c r="G338" i="696"/>
  <c r="G336" i="696"/>
  <c r="G335" i="696"/>
  <c r="G334" i="696"/>
  <c r="G333" i="696"/>
  <c r="G332" i="696"/>
  <c r="G331" i="696"/>
  <c r="G330" i="696"/>
  <c r="G329" i="696"/>
  <c r="G327" i="696"/>
  <c r="G326" i="696"/>
  <c r="G325" i="696"/>
  <c r="G324" i="696"/>
  <c r="G323" i="696"/>
  <c r="G322" i="696"/>
  <c r="G321" i="696"/>
  <c r="G320" i="696"/>
  <c r="G319" i="696"/>
  <c r="G318" i="696"/>
  <c r="G317" i="696"/>
  <c r="G316" i="696"/>
  <c r="G315" i="696"/>
  <c r="G313" i="696"/>
  <c r="G312" i="696"/>
  <c r="G311" i="696"/>
  <c r="G310" i="696"/>
  <c r="G309" i="696"/>
  <c r="G307" i="696"/>
  <c r="G306" i="696"/>
  <c r="G305" i="696"/>
  <c r="G304" i="696"/>
  <c r="G303" i="696"/>
  <c r="G302" i="696"/>
  <c r="G301" i="696"/>
  <c r="G300" i="696"/>
  <c r="G299" i="696"/>
  <c r="G298" i="696"/>
  <c r="G297" i="696"/>
  <c r="G296" i="696"/>
  <c r="G295" i="696"/>
  <c r="G294" i="696"/>
  <c r="G293" i="696"/>
  <c r="G292" i="696"/>
  <c r="G291" i="696"/>
  <c r="G290" i="696"/>
  <c r="G289" i="696"/>
  <c r="G288" i="696"/>
  <c r="G287" i="696"/>
  <c r="G286" i="696"/>
  <c r="G285" i="696"/>
  <c r="G284" i="696"/>
  <c r="G283" i="696"/>
  <c r="G282" i="696"/>
  <c r="G280" i="696"/>
  <c r="G279" i="696"/>
  <c r="G278" i="696"/>
  <c r="G276" i="696"/>
  <c r="G275" i="696"/>
  <c r="G274" i="696"/>
  <c r="G272" i="696"/>
  <c r="G271" i="696"/>
  <c r="G270" i="696"/>
  <c r="G269" i="696"/>
  <c r="G268" i="696"/>
  <c r="G267" i="696"/>
  <c r="G265" i="696"/>
  <c r="G264" i="696"/>
  <c r="G263" i="696"/>
  <c r="G262" i="696"/>
  <c r="G259" i="696"/>
  <c r="G258" i="696"/>
  <c r="G256" i="696"/>
  <c r="G255" i="696"/>
  <c r="G254" i="696"/>
  <c r="G252" i="696"/>
  <c r="G251" i="696"/>
  <c r="G250" i="696"/>
  <c r="G249" i="696"/>
  <c r="G248" i="696"/>
  <c r="G246" i="696"/>
  <c r="G247" i="696" s="1"/>
  <c r="G245" i="696"/>
  <c r="G243" i="696"/>
  <c r="G242" i="696"/>
  <c r="G241" i="696"/>
  <c r="G240" i="696"/>
  <c r="G239" i="696"/>
  <c r="G238" i="696"/>
  <c r="G237" i="696"/>
  <c r="G235" i="696"/>
  <c r="G234" i="696"/>
  <c r="G233" i="696"/>
  <c r="G230" i="696"/>
  <c r="G229" i="696"/>
  <c r="G228" i="696"/>
  <c r="G227" i="696"/>
  <c r="G226" i="696"/>
  <c r="G225" i="696"/>
  <c r="G224" i="696"/>
  <c r="G222" i="696"/>
  <c r="G223" i="696" s="1"/>
  <c r="G221" i="696"/>
  <c r="G219" i="696"/>
  <c r="G218" i="696"/>
  <c r="G217" i="696"/>
  <c r="G216" i="696"/>
  <c r="G215" i="696"/>
  <c r="G214" i="696"/>
  <c r="G213" i="696"/>
  <c r="G211" i="696"/>
  <c r="G212" i="696" s="1"/>
  <c r="G328" i="696" l="1"/>
  <c r="C15" i="1" s="1"/>
  <c r="G391" i="696"/>
  <c r="C20" i="1" s="1"/>
  <c r="G385" i="696"/>
  <c r="C19" i="1" s="1"/>
  <c r="G337" i="696"/>
  <c r="C16" i="1" s="1"/>
  <c r="G314" i="696"/>
  <c r="G281" i="696"/>
  <c r="G277" i="696"/>
  <c r="G273" i="696"/>
  <c r="G257" i="696"/>
  <c r="G244" i="696"/>
  <c r="G260" i="696"/>
  <c r="G220" i="696"/>
  <c r="G266" i="696"/>
  <c r="G308" i="696"/>
  <c r="G231" i="696"/>
  <c r="G236" i="696"/>
  <c r="G18" i="696"/>
  <c r="G86" i="696"/>
  <c r="G85" i="696"/>
  <c r="G98" i="696"/>
  <c r="G97" i="696"/>
  <c r="G93" i="696"/>
  <c r="G92" i="696"/>
  <c r="G91" i="696"/>
  <c r="G90" i="696"/>
  <c r="G88" i="696"/>
  <c r="G87" i="696"/>
  <c r="G64" i="696"/>
  <c r="G63" i="696"/>
  <c r="G62" i="696"/>
  <c r="G61" i="696"/>
  <c r="G60" i="696"/>
  <c r="G59" i="696"/>
  <c r="G58" i="696"/>
  <c r="G65" i="696"/>
  <c r="G37" i="696"/>
  <c r="G35" i="696"/>
  <c r="G34" i="696"/>
  <c r="G36" i="696"/>
  <c r="G33" i="696"/>
  <c r="G24" i="696"/>
  <c r="G25" i="696"/>
  <c r="G26" i="696"/>
  <c r="G27" i="696"/>
  <c r="G28" i="696"/>
  <c r="G29" i="696"/>
  <c r="G30" i="696"/>
  <c r="G31" i="696"/>
  <c r="G23" i="696"/>
  <c r="G13" i="696"/>
  <c r="G40" i="696"/>
  <c r="G39" i="696"/>
  <c r="G104" i="696"/>
  <c r="G103" i="696"/>
  <c r="G101" i="696"/>
  <c r="G100" i="696"/>
  <c r="G84" i="696"/>
  <c r="G83" i="696"/>
  <c r="G81" i="696"/>
  <c r="G80" i="696"/>
  <c r="G73" i="696"/>
  <c r="G72" i="696"/>
  <c r="G68" i="696"/>
  <c r="G67" i="696"/>
  <c r="G169" i="696"/>
  <c r="G170" i="696"/>
  <c r="G164" i="696"/>
  <c r="G165" i="696"/>
  <c r="G166" i="696"/>
  <c r="G123" i="696"/>
  <c r="G6" i="696"/>
  <c r="G148" i="696"/>
  <c r="G147" i="696"/>
  <c r="G146" i="696"/>
  <c r="G144" i="696"/>
  <c r="G143" i="696"/>
  <c r="G142" i="696"/>
  <c r="G141" i="696"/>
  <c r="G140" i="696"/>
  <c r="G139" i="696"/>
  <c r="G138" i="696"/>
  <c r="G137" i="696"/>
  <c r="G136" i="696"/>
  <c r="G32" i="696"/>
  <c r="G204" i="696"/>
  <c r="G205" i="696"/>
  <c r="G206" i="696"/>
  <c r="G14" i="696"/>
  <c r="G15" i="696"/>
  <c r="G203" i="696"/>
  <c r="G202" i="696"/>
  <c r="G201" i="696"/>
  <c r="G200" i="696"/>
  <c r="G198" i="696"/>
  <c r="G135" i="696"/>
  <c r="G131" i="696"/>
  <c r="G130" i="696"/>
  <c r="G108" i="696"/>
  <c r="G107" i="696"/>
  <c r="G106" i="696"/>
  <c r="G47" i="696"/>
  <c r="G193" i="696"/>
  <c r="G177" i="696"/>
  <c r="G176" i="696"/>
  <c r="G124" i="696"/>
  <c r="G5" i="696"/>
  <c r="G9" i="696"/>
  <c r="G8" i="696"/>
  <c r="G42" i="696"/>
  <c r="G109" i="696"/>
  <c r="G48" i="696"/>
  <c r="G156" i="696"/>
  <c r="G157" i="696"/>
  <c r="G158" i="696"/>
  <c r="G159" i="696"/>
  <c r="G160" i="696"/>
  <c r="G163" i="696"/>
  <c r="G167" i="696"/>
  <c r="G178" i="696"/>
  <c r="G183" i="696"/>
  <c r="G184" i="696"/>
  <c r="G188" i="696"/>
  <c r="G190" i="696"/>
  <c r="G195" i="696"/>
  <c r="G153" i="696"/>
  <c r="G155" i="696"/>
  <c r="G162" i="696"/>
  <c r="G171" i="696"/>
  <c r="G172" i="696"/>
  <c r="G174" i="696"/>
  <c r="G175" i="696"/>
  <c r="G182" i="696"/>
  <c r="G185" i="696"/>
  <c r="G186" i="696"/>
  <c r="G187" i="696"/>
  <c r="G189" i="696"/>
  <c r="G191" i="696"/>
  <c r="G192" i="696"/>
  <c r="G197" i="696"/>
  <c r="G12" i="696"/>
  <c r="G16" i="696"/>
  <c r="G10" i="696"/>
  <c r="G11" i="696"/>
  <c r="G17" i="696"/>
  <c r="G19" i="696"/>
  <c r="G43" i="696"/>
  <c r="G44" i="696"/>
  <c r="G45" i="696"/>
  <c r="G46" i="696"/>
  <c r="G53" i="696"/>
  <c r="G56" i="696"/>
  <c r="G57" i="696"/>
  <c r="G69" i="696"/>
  <c r="G75" i="696"/>
  <c r="G51" i="696"/>
  <c r="G52" i="696"/>
  <c r="G54" i="696"/>
  <c r="G55" i="696"/>
  <c r="G70" i="696"/>
  <c r="G74" i="696"/>
  <c r="G115" i="696"/>
  <c r="G120" i="696"/>
  <c r="G117" i="696"/>
  <c r="G119" i="696"/>
  <c r="G113" i="696"/>
  <c r="G114" i="696"/>
  <c r="G116" i="696"/>
  <c r="G121" i="696"/>
  <c r="G122" i="696"/>
  <c r="G127" i="696"/>
  <c r="G128" i="696"/>
  <c r="G133" i="696"/>
  <c r="G134" i="696"/>
  <c r="G261" i="696" l="1"/>
  <c r="C13" i="1" s="1"/>
  <c r="G232" i="696"/>
  <c r="C12" i="1" s="1"/>
  <c r="G208" i="696"/>
  <c r="C11" i="1" s="1"/>
  <c r="G125" i="696"/>
  <c r="G207" i="696"/>
  <c r="C10" i="1" s="1"/>
  <c r="G20" i="696"/>
  <c r="C5" i="1" s="1"/>
  <c r="G49" i="696"/>
  <c r="C6" i="1" s="1"/>
  <c r="G149" i="696"/>
  <c r="C9" i="1" s="1"/>
  <c r="G110" i="696"/>
  <c r="C8" i="1" s="1"/>
  <c r="G76" i="696"/>
  <c r="C7" i="1" s="1"/>
  <c r="C21" i="1" l="1"/>
  <c r="C22" i="1" s="1"/>
  <c r="C23" i="1" l="1"/>
</calcChain>
</file>

<file path=xl/sharedStrings.xml><?xml version="1.0" encoding="utf-8"?>
<sst xmlns="http://schemas.openxmlformats.org/spreadsheetml/2006/main" count="1047" uniqueCount="623">
  <si>
    <t>Armiranje asfaltnih slojeva primjenom geosintetika ili geomreže. Rad podrazumijeva dobavu i ugradnju geomreže za armiranje asfalta na mjestima spoja novog i postojećeg kolnika(proširenje-uklapanje) uz uvjet da ima masu od min 240g/m2 i vlačnu čvrstoću min 50kN/m, te sve radnje potrebne za potpuni završetak ovog rada.
  Obračun radova:
Po  kvadratnom metru ugrađene mreže za armiranje.</t>
  </si>
  <si>
    <t>3.6.</t>
  </si>
  <si>
    <t>Izrada izravnavajućeg sloja mehanički stabiliziranog drobljenog kamenog materijala promjenjive debljine (≥15cm). Ovaj sloj radi se na mjestima gdje je niveleta preko 24cm iznad postojećeg kolnika zbog dotjerivanja poprečnih nagiba. Rad obuhvaća dobavu i ugradnju drobljenog kamenog materijala veličine zrna 0-63 mm. Zahtijevi kvalitete: stupanj zbijenosti Sz=100%, Ms=100 MN/m2.
  Obračun radova:
Po  kubičnom metru ugrađenog materijala u zbijenom stanju.</t>
  </si>
  <si>
    <t>5-04.</t>
  </si>
  <si>
    <t>3.9.</t>
  </si>
  <si>
    <t>t</t>
  </si>
  <si>
    <t>5-05.</t>
  </si>
  <si>
    <t>6-03.</t>
  </si>
  <si>
    <t>5-04
6-03</t>
  </si>
  <si>
    <t>Uređenje (asfaltiranje) legalnih pristupnih puteva i  cesta nižeg ranga s kojima se križa obnovljena državna cesta. Rad obuhvaća izradu izravnavajućeg sloja BNS22A debljine &gt;6 cm i habajućeg sloja kolnika od asfaltbetona AB11E debljine 4cm.
  Obračun radova:
Po kvadratnom metru uređenog novog asfaltnog kolnika izvan kolnika glavne trase.</t>
  </si>
  <si>
    <t>m2</t>
  </si>
  <si>
    <t>.</t>
  </si>
  <si>
    <t>Izrada nosivog sloja nogostupa od mehanički stabiliziranog drobljenog kamenog materijala, debljine  15 cm.
Radovi se odnose na nosivi sloj ispod asfalta nogostupa, velikog i malog rubnjaka.  
Rad obuhvaća dobavu i ugradnju drobljenog kamenog materijala veličine zrna  0-32 mm.
Zahtjevi kvalitete: stupanj zbijenosti u odnosu na standardni Proktorov postupak Sz ≥ 100% , a modul stišljivosti mjeren kružnom pločom Ø30cm Ms ≥ 60 MN/m2. 
  Obračun radova:
Obračun se vrši po kubičnom metru ugrađenog materijala u zbijenom stanju.</t>
  </si>
  <si>
    <t>znak D--</t>
  </si>
  <si>
    <t>7.</t>
  </si>
  <si>
    <t>Izrada procjednica (barbakana).
Procjednice od plastičnih cijevi ф100 mm ugrađuju se na razmacima od max. 2 m na svakih 3-4 m2 površine lica zida. Prilikom ugradnje procjednice je potrebno fiksirati za armaturu da bi se osigurao nagib cijevi 1-2 %. Prilikom betoniranja na adekvatan način treba spriječiti prodor betona u cijevi.  
  Obračun radova:
Obračun se vrši po komadu izvedene procjednice (barbakane).</t>
  </si>
  <si>
    <t>3-04.7.1</t>
  </si>
  <si>
    <t>3-04.7.1.</t>
  </si>
  <si>
    <t>2-04</t>
  </si>
  <si>
    <t>3-05.2</t>
  </si>
  <si>
    <t>2-10.3</t>
  </si>
  <si>
    <t>4-01.2</t>
  </si>
  <si>
    <t>4-01.3</t>
  </si>
  <si>
    <t>3-05.5</t>
  </si>
  <si>
    <t>4-01.8</t>
  </si>
  <si>
    <t>Dobava, izrada i ugradnja armature.
Prema detaljima iz projekta zidovi se armiraju mrežama MAG 500/560 i rebrastim šipkama RA 400/500. 
  Obračun radova:
Obračun se vrši po kilogramu ugrađene armature.</t>
  </si>
  <si>
    <t>Zatrpavanje prostora iza zida.
Za ovaj rad koristi se materijal iz iskopa za temelje zidova, koji je probran i deponiran uz građevnu jamu.  
  Obračun radova:
Obračun se vrši po kubičnom metru ugrađenog materijala.</t>
  </si>
  <si>
    <t>REKAPITULACIJA RADOVA</t>
  </si>
  <si>
    <t>1-03.5</t>
  </si>
  <si>
    <t xml:space="preserve"> m'</t>
  </si>
  <si>
    <t>2-02.1
2-02.2
2-02.3</t>
  </si>
  <si>
    <t>2-16.1</t>
  </si>
  <si>
    <t>1-03.1</t>
  </si>
  <si>
    <t>5-01.</t>
  </si>
  <si>
    <t>3-04.8.1</t>
  </si>
  <si>
    <t>2-16.3</t>
  </si>
  <si>
    <t>9.01.</t>
  </si>
  <si>
    <t xml:space="preserve"> 9-02.1</t>
  </si>
  <si>
    <t xml:space="preserve"> 9-02.2</t>
  </si>
  <si>
    <t xml:space="preserve"> 9-02.3</t>
  </si>
  <si>
    <t>8.</t>
  </si>
  <si>
    <t>Premještanje postojećeg prometnog znaka sa stupom. U cijenu ulazi vađenje znaka sa stupom iz temelja, zatrpavanje iskopanog, iskop i betoniranje novih temelja, učvršćivanje postojećih stupova ili postavljanje novih, te ostali poslovi vezani uz postavljanje stupova prometnih znakova. 
  Obračun radova:
Po komadu premještenog znaka.</t>
  </si>
  <si>
    <t>kom</t>
  </si>
  <si>
    <t>1-02.6</t>
  </si>
  <si>
    <t>1.3.</t>
  </si>
  <si>
    <t>1-03.2</t>
  </si>
  <si>
    <t>1.4.</t>
  </si>
  <si>
    <t>5.</t>
  </si>
  <si>
    <t>2.4.</t>
  </si>
  <si>
    <t>5.2.</t>
  </si>
  <si>
    <t>Linija zaustavljanja (STOP linija), bijele boje, širine 50cm.
  Obračun radova:
Po kvadratnom metru.</t>
  </si>
  <si>
    <t>km</t>
  </si>
  <si>
    <t>3.</t>
  </si>
  <si>
    <t>ZEMLJANI RADOVI</t>
  </si>
  <si>
    <t>2-09.2</t>
  </si>
  <si>
    <t>BETONSKI RADOVI - UKUPNO:</t>
  </si>
  <si>
    <t>PRIPREMNI RADOVI - UKUPNO:</t>
  </si>
  <si>
    <t>ZEMLJANI RADOVI - UKUPNO:</t>
  </si>
  <si>
    <t>OPREMA CESTE</t>
  </si>
  <si>
    <t>OPREMA CESTE - UKUPNO:</t>
  </si>
  <si>
    <t>2.</t>
  </si>
  <si>
    <t>2.3.</t>
  </si>
  <si>
    <t>BETONSKI RADOVI</t>
  </si>
  <si>
    <t>m'</t>
  </si>
  <si>
    <t>1.5.</t>
  </si>
  <si>
    <t>Red.br.</t>
  </si>
  <si>
    <t>OPIS RADA</t>
  </si>
  <si>
    <t>Jed.mj.</t>
  </si>
  <si>
    <t>Količina</t>
  </si>
  <si>
    <t>Jed.cij.</t>
  </si>
  <si>
    <t>Cijena</t>
  </si>
  <si>
    <t>OZNAKE NA KOLNIKU</t>
  </si>
  <si>
    <t>SVEUKUPNO:</t>
  </si>
  <si>
    <t>KOLNIČKA KONTRUKCIJA</t>
  </si>
  <si>
    <t>4.</t>
  </si>
  <si>
    <t>2.5.</t>
  </si>
  <si>
    <t>4.2.</t>
  </si>
  <si>
    <t>1.</t>
  </si>
  <si>
    <t>PRIPREMNI RADOVI</t>
  </si>
  <si>
    <t>1-03.4</t>
  </si>
  <si>
    <t>PROMETNI ZNAKOVI</t>
  </si>
  <si>
    <t>KOLNIČKA KONTRUKCIJA - UKUPNO:</t>
  </si>
  <si>
    <t xml:space="preserve">kom </t>
  </si>
  <si>
    <t>NAPOMENA UZ TROŠKOVNIK</t>
  </si>
  <si>
    <t>Izdizanje poklopaca sa okvirom postojećih revizijskih okana i slivnika.
Rad obuhvaća uklanjanje poklopca sa okvirom, popravak eventualnih oštećenih dijelova revizijskog okna, dobetoniranje postojeće betonske ploče i ponovnu ugradnju poklopca sa okvirom na kotu određenu projektom.
  Obračun radova:
Obračun se vrši po komadu kompletno izdignutog okna ili slivnika.</t>
  </si>
  <si>
    <t>Teh.uvjeti</t>
  </si>
  <si>
    <t>Obnova iskolčenja osi trase, profila i poligona. Radovi obuhvaćaju sva potrebna geodetska mjerenja, kojima se podaci sa projekta prenose na teren, osiguranje osi trase i stalnih visinskih točaka, obnavljanje i održavanje oznaka na terenu za vrijeme građenja odnosno predaje radova. Stavka uključuje i potreban materijal, te troškove prijevoza vezanog uz ovaj rad.
  Obračun radova:
Obračun se vrši po kilometru trase.</t>
  </si>
  <si>
    <t>1.1.</t>
  </si>
  <si>
    <t>1.2.</t>
  </si>
  <si>
    <t>***</t>
  </si>
  <si>
    <t>2.1.</t>
  </si>
  <si>
    <t>2.2.</t>
  </si>
  <si>
    <t>5.1.</t>
  </si>
  <si>
    <t>1-02.1.</t>
  </si>
  <si>
    <t>1-02.2
1-02.3
1-02.5
1-02.6</t>
  </si>
  <si>
    <t>1.6.</t>
  </si>
  <si>
    <t>2-10.2</t>
  </si>
  <si>
    <t>Cijena radova (kn)</t>
  </si>
  <si>
    <t>6.</t>
  </si>
  <si>
    <t>6-03</t>
  </si>
  <si>
    <t>'3-04.8.1</t>
  </si>
  <si>
    <t>m3</t>
  </si>
  <si>
    <t>kg</t>
  </si>
  <si>
    <t>NOGOSTUPI</t>
  </si>
  <si>
    <t>NOGOSTUPI - UKUPNO:</t>
  </si>
  <si>
    <t>ZIDOVI</t>
  </si>
  <si>
    <t>MAG 500/560</t>
  </si>
  <si>
    <t>RA 400/500</t>
  </si>
  <si>
    <t>ZIDOVI - UKUPNO:</t>
  </si>
  <si>
    <t>Izrada posebne dobro izmješane zemljano – travne smjese za nasipavanje (količine su 15% više zbog gubitaka kod nasipanja). Sastav smjese po 1m3:
- plodna zemlja  80%
- treset  20%
Obračun radova:
Obračun po kubičnom metru smjese.</t>
  </si>
  <si>
    <t>6-04</t>
  </si>
  <si>
    <t>3.1.</t>
  </si>
  <si>
    <t>3.2.</t>
  </si>
  <si>
    <t>3.3.</t>
  </si>
  <si>
    <t>2-08.1</t>
  </si>
  <si>
    <t>2.6.</t>
  </si>
  <si>
    <t>4.1.</t>
  </si>
  <si>
    <t>4.3.</t>
  </si>
  <si>
    <t>4.4.</t>
  </si>
  <si>
    <t>5.3.</t>
  </si>
  <si>
    <t>5.4.</t>
  </si>
  <si>
    <t>5.5.</t>
  </si>
  <si>
    <t>5.6.</t>
  </si>
  <si>
    <t>5.7.</t>
  </si>
  <si>
    <t>6.3.</t>
  </si>
  <si>
    <t>6.4.</t>
  </si>
  <si>
    <t>6.5.</t>
  </si>
  <si>
    <t>7.1.</t>
  </si>
  <si>
    <t>7.3.</t>
  </si>
  <si>
    <t>Prometnica(nogostup)</t>
  </si>
  <si>
    <t>Izrada podložnog zamjenskog sloja od drobljenog kamenog materijala ispod temelja zidova.
Sloj drobljenog kamenog materijala  ugrađuju se u debljini od 15 cm. Kriteriji za ocjenu kakvoće zamjenskog sloja: stupanj zbijenosti u odnosu na standardni Proktorov postupak Sz ≥ 100% , a modul stišljivosti mjeren kružnom pločom Ø 30cm Ms ≥ 40 MN/m2. 
  Obračun radova:
Obračun se vrši po kubičnom metru ugrađenog zamjenskog sloja.</t>
  </si>
  <si>
    <t>armatura MAG 500/560   (5.0 kg/m')</t>
  </si>
  <si>
    <t>Iskop stepenica. Rad obuhvaća iskop stepenica na nagnutim temeljnim tlima u svim kategorijama materijala s utovarom, a prema profilima i mjerama datim u projektu ili po odredbi nadzornog inženjera.Dio materijala iskopanog u stepenicama moguće ugraditi u slojeve nasipa.
  Obračun radova:
Po kubičnom metru stvarno izvršenog iskopa tla u sraslom stanju.</t>
  </si>
  <si>
    <t>2.7.</t>
  </si>
  <si>
    <t>2-03.</t>
  </si>
  <si>
    <t>2-08.5</t>
  </si>
  <si>
    <t xml:space="preserve"> 9-01.</t>
  </si>
  <si>
    <t>Znakovi opasnosti (samo ploča znaka sa potrebnim materijalom za ugradnju na stup znaka) . U cijenu ulazi izrada i bojanje znakova, lijepljenje folije i učvršćivanje ploče znaka na stup znaka.
  Obračun radova:
Po komadu postavljene ploče znaka..</t>
  </si>
  <si>
    <t xml:space="preserve">znak A05  </t>
  </si>
  <si>
    <t xml:space="preserve"> 9-01.2</t>
  </si>
  <si>
    <t>Znakovi izričitih naredbi (samo ploča znaka sa potrebnim materijalom za ugradnju na stup znaka) . U cijenu ulazi izrada i bojanje znakova, lijepljenje folije i učvršćivanje ploče znaka na stup znaka.
  Obračun radova:
Po komadu postavljene ploče znaka.</t>
  </si>
  <si>
    <t xml:space="preserve"> 9-01.3</t>
  </si>
  <si>
    <t>Znakovi obavijesti (samo ploča znaka sa potrebnim materijalom za ugradnju na stup znaka) .U cijenu ulazi izrada i bojanje znakova, lijepljenje folije i učvršćivanje ploče znaka na stup znaka.
  Obračun radova:
Po komadu postavljene ploče znaka.</t>
  </si>
  <si>
    <t>jednostruki stup</t>
  </si>
  <si>
    <t>dvostruki stup</t>
  </si>
  <si>
    <t xml:space="preserve"> 9-02.4</t>
  </si>
  <si>
    <t>Polja za usmjeravanje.Označavaju dio površine kolnika koji nije namjenjen prometu i na kojima nije dopušteno zaustavljanje ni parkiranje vozila. Obilježavaju se kosim linijama bijele boje debljine 20cm na razmaku od 40cm .
  Obračun radova:
Po kvadratnom metru iscrtanih površina, uključujući međurazmake.</t>
  </si>
  <si>
    <t>OPREMA ZA OZNAČIVANJE RUBA KOLNIKA</t>
  </si>
  <si>
    <t>7.3.1.</t>
  </si>
  <si>
    <t>PJEŠAČKA OGRADA</t>
  </si>
  <si>
    <t>Izrada pješačke ograde od pravokutnih profila. Visina ograde je 1,00 m od nivoa nogostupaili prometnice, razmak stupova 1,50 m.  Dimenzije elemenata ograde su: rukohvat 60/60/2 mm, stup 60/60/2 mm, ispune 20/20/1,5 mm, donje prečke 50/50/3 mm  Svi elementi ograde moraju biti antikorozivno zaštićeni. U cijenu su uključeni svi materijali, rad, prijevoz, antikorizivna zaštita i sve potrebno za potpuno dovršenje rada.
  Obračun radova:
Obračun po dužnom metru ugrađene ograde.</t>
  </si>
  <si>
    <t>m</t>
  </si>
  <si>
    <t>ZAŠTITNE OGRADE</t>
  </si>
  <si>
    <t>Nabava, prijevoz, postavljanje i zaštita jednostrane konzolne zaštitne ograde na stupovima sidrenim u betonskoj pasici na razmaku 4.0 m.  Rad uključuje dobavu, prijevoz i ugradnju betona na mjestima ugradnje stupova, kao i antikorozivnu zaštitu te postavljanje katadioptera na svakih 8 m ograde. U jediničnu cijenu uključena je nabava sastavnih elemenata ograde, kosih početnih pocinčanih elemenata duljine 4.0 m  sa stupovima na razmaku od 4.0 (2.0) m, prijevoz na mjesto montaže, ugrađivanje stupova, montiranje plašteva, antikorozivnu zaštitu, te obavljanje svih ostalih potrebnih radova koji su u vezi s postavljanjem odbojne ograde.
  Obračun radova:
Postavljanje čelične ograde obračunava se u metrima kompletno postavljene ograde.</t>
  </si>
  <si>
    <t>9-03.1.1.</t>
  </si>
  <si>
    <t>7-01.10.</t>
  </si>
  <si>
    <t>9-04.1</t>
  </si>
  <si>
    <t>9-04.1.</t>
  </si>
  <si>
    <t>9-04.2</t>
  </si>
  <si>
    <t>znak A10</t>
  </si>
  <si>
    <t>znak A11</t>
  </si>
  <si>
    <t>znak A12</t>
  </si>
  <si>
    <t>znak A13</t>
  </si>
  <si>
    <t>Uređenje (asfaltiranje) pristupnih putova
Rad obuhvaća izradu habajućeg sloja kolnika od asfaltbetona AB11 debljine 4.0 cm. Kod uređenja makadamskih puteva prethodno je potrebno postaviti nosivi izravnavajući sloj od mehanički zbijenog zrnatog kamenog materijala debljine 30.0 cm. 
U cijenu ulazi nabava materijala, proizvodnja mješavine, prijevoz do mjesta ugradnje, ugradnja i valjanje do potrebne zbijenosti. 
Obračun radova:
Po kvadratnom metru uređenog novog asfaltnog kolnika izvan kolnika glavne trase.</t>
  </si>
  <si>
    <t>Glodanje postojećeg asfalta.Rad obuhvaća profiliranje kolnika  specijalnim strojevima  radi izravnanja površine kolnika i pripreme za ugradnju novog habajućeg sloja. Debljine glodanja kreće se od 1 do 4cm (u prosjeku iznosi 2.5 cm).Ovim radom obuhvaćeno je i uklanjanje skinutog asfalta, odvoz na deponiju te čišćenje obrađene površine kolnika. 
  Obračun radova:
Po  kvadratnom metru profiliranog kolnika.</t>
  </si>
  <si>
    <t>1-03.2.</t>
  </si>
  <si>
    <t>Popravak pojedinačnih pukotina. Ovaj rad obuhvaća popravak pojedinačnih pukotina(uzdužnih i poprečnih) obradom i ispunjavanjem bitumenskom masom. Pukotine obraditi na način da se očiste oštrom metlom i komprimiranim zrakom, a nakon toga se ispunjavaju mješavinom pijeska i bitumenske emulzije u trostrukoj širini pukotine te posipaju suhom kamenom sitneži. Kvaliteta mase za zalijevanje mora odgovarati normi HRNU.M3.244.
  Obračun radova:
Po  dužnom metru popravljenog kolnika.</t>
  </si>
  <si>
    <t>3.5.</t>
  </si>
  <si>
    <t>Špricanje kolnika bitumenskom emulzijom prije nanošenja izravnavajućeg odnosno habajućeg sloja u količini od 0.3 kg/m2. Prethodno je potrebno očistiti kolnik. U cijenu ulazi čišćenje kolnika, nabava i doprema emulzije te sve radnje potrebne za potpuni završetak posla.
  Obračun radova:
Po  kvadratnom metru očišćene i premazane površine.</t>
  </si>
  <si>
    <t>Parking</t>
  </si>
  <si>
    <t>ha</t>
  </si>
  <si>
    <t>4-01</t>
  </si>
  <si>
    <t>armatura MAG 500/560</t>
  </si>
  <si>
    <t>Sanacija postojećeg betonskog zida na istočnoj strani parkirališta primjenom betona. U cijenu je uključena izrada oplate, spravljanje, doprema i ugradnja betona,  njega betona, kontrola kvalitete, skidanje oplate i odstranjivanje otpadaka. Ukoliko se pokaže da sanacija nije moguća, potrebno je srušiti postojeći zidić i izraditi novi u dužini od  60.0m.
  Obračun radova:
Po metru kubičnom ugrađenog betona.</t>
  </si>
  <si>
    <t>Zaštita novih armirano-betonskih zidova kamenom oblogom debljine ~15cm na podlozi od betona.
Rad obuhvaća nabavu, dobavu i ugradnju tj. ručno postavljanje obloge s pripremama i obradom fuga. 
  Obračun radova:
Obračun se vrši po kvadratnom metru ugrađene kamene obloge</t>
  </si>
  <si>
    <t>4-01.4</t>
  </si>
  <si>
    <t>2-16</t>
  </si>
  <si>
    <t>Ploča za označavanje prometnog otoka (K06 i K08). 
  Obračun radova:
Po komadu ugrađene ploče.</t>
  </si>
  <si>
    <t xml:space="preserve"> 9-02.</t>
  </si>
  <si>
    <t>2-16.2</t>
  </si>
  <si>
    <t>Izrada huniziranih i zatravljenih bankine  oblogom od plodne zemlje, širine 1.0m, debljine 20cm, uz planiranje i lako nabijanje sa sijanjem trave, a prema detaljima u projektu. U cijenu ulazi sav rad i materijal  potreban za dovršenje rada. 
  Obračun radova:
Rad se mjeri u metrima kvadratnim potpuno završene bankine.</t>
  </si>
  <si>
    <t>5.8.</t>
  </si>
  <si>
    <t>5.9.</t>
  </si>
  <si>
    <t>7.1.2.</t>
  </si>
  <si>
    <t>7.1.7.</t>
  </si>
  <si>
    <t>7.2.8.</t>
  </si>
  <si>
    <t>8.5.</t>
  </si>
  <si>
    <t>Izrada podložnog izravnavajućeg sloja betona ispod temelja zidova.
Sloj podložnog betona ugrađuju se u debljini od 10 cm, a širina zavisi o širini temelja zida. Rad obuhvaća čišćenje podloge s dobavom i ugradnjom betona C16/20, te njegovim planiranjem do projektirane kote.  
  Obračun radova:
Obračun se vrši po kubičnom metru ugrađenog podložnog betona.</t>
  </si>
  <si>
    <t>Smjerokazni stupići za označavanje ruba kolnika(K01). Nabava, doprema i ugradnja PVC smjerokaznih stupića visine 120 cm sa reflektirajućim oznakama. Stupići se polažu u betonske temelje (C20/25).  Postojeće smjerokazne stupiće zbog dotrajalosti i oštećenja  treba ukloniti i ugraditi nove. 
  Obračun radova:
Po komadu ugrađenog stupića.</t>
  </si>
  <si>
    <t>Betoniranje temelja zida.
Betoniranje treba izvoditi u dvostranoj oplati betonom C25/30. Ugradnju betona vršiti uz obavezno vibriranje i njegovanje betona. 
  Obračun radova:
Obračun se vrši po kubičnom metru ugrađenog betona.</t>
  </si>
  <si>
    <t>Betoniranje zida van temelja.
Betoniranje treba izvoditi u dvostranoj glatkoj oplati betonom C25/30. Ugradnju betona vršiti uz obavezno vibriranje i njegovanje betona.
Rad obuhvaća dobavu i ugradnju betona s prethodnim pripremama i obradom radnih reški. 
  Obračun radova:
Obračun se vrši po kubičnom metru ugrađenog betona.</t>
  </si>
  <si>
    <t>Izrada betonskog rigola širine 50 cm od C25/30 na pripremljenoj podlozi od drobljenog kamena debljine 15 cm u uvaljanom stanju. Tampon je obračunat kod nogostupa. Podloga mora imati zbijenost od min Ms =80 MN/m2, mjereno kružnom pločom Ø30 cm. 
  Obračun radova:
Po dužnom metru izvedenog rigola zajedno s podlogom.</t>
  </si>
  <si>
    <t>Izrada betonske pasice dimenzija 20/50 iz betona C25/30 u dvostranoj oplati, na pripremljenoj podlozi. Betonsku pasicu armirati konstruktivno mrežnom armaturom Q-166. Kvalitete betona  prema "Pravilniku o tehničkim normativima za beton i armirani beton". U cijenu je uključena izrada oplate, spravljanje, doprema i ugradnja betona s armaturom,  njega betona, kontrola kvalitete, skidanje oplate i odstranjivanje otpadaka. 
  Obračun radova:
Po metru kubičnom ugrađene betonske pasice i po kilogramu armature.</t>
  </si>
  <si>
    <t>beton C25/30</t>
  </si>
  <si>
    <t>Nabava, doprema i ugradnja betonskih predgotovljenih elemenata travne rešetke koji se izrađuju od betona marke C25/30. Ugradnja se vrši ručno na pripremljenoj podlozi(predviđeno oko zasađenih stablašica). Zapunjavanje travne rešetke plodnom zemljom je obrađeno u poglavlju troškovnika koji se odnosi na krajobrazno uređenje. Napomena: boja nije određena projektom već je odabire investitor.
  Obračun radova: 
Obračun po metru četvornom ugrađenih elemenata.</t>
  </si>
  <si>
    <t>Izrada stepenica visine cca1.0m, širine 2.0m od betona C25/30 u dvostranij oplati. Betonsku pasicu armirati mrežnom armaturom Q-335. Kvalitete betona  prema "Pravilniku o tehničkim normativima za beton i armirani beton". U cijenu je uključena izrada oplate, spravljanje, doprema i ugradnja betona s armaturom,  njega betona, kontrola kvalitete, skidanje oplate i odstranjivanje otpadaka. 
  Obračun radova:
Po metru kubičnom ugrađene betonske pasice i po kilogramu armature.</t>
  </si>
  <si>
    <t>4.5.</t>
  </si>
  <si>
    <t>Izrada betonske konstrukcije konzolnog nogostupa od betona C25/30 u dvostranoj oplati. Konstrukcije pločnika je duljine cca 145.0 m i armira se u skladu s detaljima iz projekta. Kvalitete betona  prema "Pravilniku o tehničkim normativima za beton i armirani beton". U cijenu je uključena izrada oplate, spravljanje, doprema i ugradnja betona s armaturom,  njega betona, kontrola kvalitete, skidanje oplate i odstranjivanje otpadaka. 
  Obračun radova:
Po metru kubičnom ugrađenog betona i po kilogramu armature.</t>
  </si>
  <si>
    <t>beton</t>
  </si>
  <si>
    <t>armatura</t>
  </si>
  <si>
    <t>4-01.8
4-01.9
4-01.10
4-01.11</t>
  </si>
  <si>
    <t>Cijevi za instalacije. Stavka obuhvaća iskop rova za postavljanje cijevi dimenzija50x50 promjera Ø 50 u materijalu  “B” i “C” kategorije. Iskopani materijal deponirati na udaljenosti od 1,0 m sa strane rova i upotrijebiti za zatrpavanje ili odvesti na deponiju.
Izrada podloge ispod cijevi nevezanim materijalom veličine zrna do 6mm (pijesak) vrši se u sloju debljine 10cm. Izrada obloge od pijeska iznad cijevi vrši se zatrpavanjem u sloju visine od 5 cm iznad tjemena cijevi.
Nabava, doprema i ugradnja PVC cijevi 3x Ø50mm na pripremljenu podlogu. Cijevi se polažu na pripremljenu posteljicu od pijeska na koju trebaju ravnomjerno nalijegati. Kvaliteta cijevi prema standardu B.C4.061
  Obračun radova:
Obračun se vrši po dužnom metru kanala sa položenih cijevima.</t>
  </si>
  <si>
    <t>Izrada betonske pasice dimenzija 75/20 iz betona C25/30 u dvostranoj oplati, na pripremljenoj podlozi. Betonsku pasicu armirati konstruktivno mrežnom armaturom Q-166. Kvalitete betona  prema "Pravilniku o tehničkim normativima za beton i armirani beton". U cijenu je uključena izrada oplate, spravljanje, doprema i ugradnja betona s armaturom,  njega betona, kontrola kvalitete, skidanje oplate i odstranjivanje otpadaka. 
  Obračun radova:
Po metru kubičnom ugrađene betonske pasice i po kilogramu armature.</t>
  </si>
  <si>
    <t>armatura MAG 500/560   (2.7 kg/m')</t>
  </si>
  <si>
    <t>Izrada autobusnih stajanki i postavljanje montažnih kućica(čekaonica). U cijenu je uključena izrada oplate, spravljanje, doprema i ugradnja betona,  njega betona, kontrola kvalitete, skidanje oplate i odstranjivanje otpadaka, doprema i ugradnja betonskih rubnjaka 15/25(C40/50) s temeljem, izrada nosivog sloja kao i nabava, doprema i postavljanje tipskih kućina(čekaonica). Detalji kućice(oblik, veličina i tp) prema odabiru investitora.
  Obračun radova:
Po metru komadu uređenog stajališta s čekaonicom.</t>
  </si>
  <si>
    <t>Izrada pješačke ograde od okruglih profila ø50. Visina ograde je 0.80 m od nivoa staze, razmak stupova 2.0 m.  Dimenzije elemenata ograde su:zaštita čelično uže u dva reda promjera ø6.0 mm, stup ø50.0mm izvan zemlje 80cm i ukopano s primjenom betona 50cm. Svi elementi ograde moraju biti antikorozivno zaštićeni, tj pocinčani ili bojani u dva premaza. U cijenu su uključeni svi materijali, rad, prijevoz, antikorizivna zaštita i sve potrebno za potpuno dovršenje rada.
  Obračun radova:
Obračun po dužnom metru ugrađene ograde.</t>
  </si>
  <si>
    <t>Nabava, prijevoz, postavljanje i zaštita čelične pocinčane zaštitne jednostrane ograde sa stupovima(JO).  Gornji rub zaštitne ograde mora biti najmanje 0.75 m iznad površine kolnika. U jediničnu cijenu uključena je nabava sastavnih elemenata ograde, kosih početnih pocinčanih elemenata duljine 4.0 m  sa stupovima na razmaku od 4.0 (2.0) m, prijevoz na mjesto montaže, ugrađivanje stupova, montiranje plašteva, antikorozivnu zaštitu, te postavljanje katadioptera na svakih 8 m ograde kao i obavljanje svih ostalih potrebnih radova koji su u vezi s postavljanjem odbojne ograde.
  Obračun radova:
Postavljanje čelične ograde obračunava se u metrima kompletno postavljene ograde.</t>
  </si>
  <si>
    <t>Izrada nove žičane ograde. Radom je obuhvaćena nabava materijala (pocinčanih stupova profila ø50mm dužine 1.5m na razmaku od 2.5-3.0m ubetonirani u temelju 20/20/30cm betonom C16/20 i pletene žice u kolutu visine 1.10m), prijevoz i montaža elemenata, odnosno izrada ograde tipa "kokošja mreža".  
  Obračun radova:
Obračunava se u metrima dužnim ograde.</t>
  </si>
  <si>
    <t>9.1.</t>
  </si>
  <si>
    <t>9.2.</t>
  </si>
  <si>
    <t>Demontaža i uklanjanje prometnih znakova.
Stavka obuhvaća  pažljivo demontiranje svih postojećih prometnih znakova  i  ploča. Neoštećene ih treba predati investitoru i odložiti na lokaciju koju odredi investitor. 
Osim toga, u stavku je uključeno vađenje temelja i stupova,  utovar  neupotrebljivog materijala u vozilo, prijevoz na odgovarajuću deponiju, deponiranje, plaćanje taksi i ostalih davanja za korištenje deponije, uključujući obvezu izvođača da pronađe deponiju.  
Obračun radova:
Po komadu uklonjenog prometnog znaka.</t>
  </si>
  <si>
    <t>Uklanjanje i demontaža zaštitne ograde.
Stavka obuhvaća  demontiranje svih postojećih zaštirnih grada, te predaju demontiranih plašteva, stupova i ostalih upotrebljivih dijelova na lokaciju koju odredi investitor. 
Osim toga, u stavku je uključeno vađenje temelja,  utovar  neupotrebljivog materijala u vozilo, prijevoz na odgovarajuću deponiju, deponiranje, plaćanje taksi i ostalih davanja za korištenje deponije, uključujući obvezu izvođača da pronađe deponiju.    
Obračun radova:
Po dužnom metru demontirane zaštitne ograde.</t>
  </si>
  <si>
    <t>7.8.</t>
  </si>
  <si>
    <t>Izrada betonske ploče preko kolnika na mjestu križanja za Gornju Valu, dimenzija prema projektu, iz betona C25/30 u dvostranoj oplati, na pripremljenoj podlozi. Betonsku ploču i ukrute armirati mrežnom i rebrastom armaturom. Kvalitete betona  prema "Pravilniku o tehničkim normativima za beton i armirani beton". U cijenu je uključena izrada oplate, spravljanje, doprema i ugradnja betona s armaturom,  njega betona, kontrola kvalitete, skidanje oplate i odstranjivanje otpadaka. 
  Obračun radova:
Po metru kubičnom ugrađenog betona i po kilogramu armature.</t>
  </si>
  <si>
    <t>armatura RA 400/500</t>
  </si>
  <si>
    <t>Čelična zaštitna ograda (JDO) na betonskim zidovima .
Stavka obuhvaća dobavu i ugradnju čelične  pocinčane  zaštitne jednostrane distantne ograde uključujući stupove koji se pričvršćuju s temeljnom pločom na već ubetonirana sidra pomoću vijaka, odnosno u beton pomoću tipli i vijaka, dobavu i postavljanje reflektirajućih tijela (na desnoj strani u smjeru vožnje crvene boje, a s lijeve strane bijele boje).
U cijenu je uključena dobava svih dijelova, materijali, utovar (istovar), prijevoz, svi radovi, antikorizivna zaštita i sve ostalo potrebno za potpuno dovršenje rada.
  Obračun radova:
Postavljanje čelične ograde obračunava se u metrima kompletno postavljene ograde.</t>
  </si>
  <si>
    <t>SVJETLOSNI ZNAKOVI (TREPTAČI)</t>
  </si>
  <si>
    <t>9-12.</t>
  </si>
  <si>
    <t xml:space="preserve"> Postavljanje treptećeg znaka na mjestu pješačkog prijelaza na principu dioda i solarnog punjenja.  Stavka podrazumijeva izradu projektne dokumentacije, nabavu, dopremu, montažu i ispitivanje  kompletnog uređaja s pratećim sadržajima, semaforskim konzolnim stupovima,  temeljnom pločom i kompletom sidrenih vijaka, sa montažom i ispitivanjem rasvjetnog tijela, sa polaganjem i ispitivanjem signalnog i napojnog kabela, te naponsko i funkcionalno ispitivanje rada uređaja i kompletne vanjske opreme te puštanje iste u rad. U jediničnu cijenu ulazi sav rad i materijal  potreban za dovršenje opisane stavke.
Obračun radova:
Po komadu postavljenog  znaka.</t>
  </si>
  <si>
    <t>kom/pcs</t>
  </si>
  <si>
    <t>Geodetski radovi iskolčenja.
Radovi obuhvaćaju iskolčenje trase, nogostupa, parkirališta i objekata prije početka izvođenja građevinskih radova. Stavka uključuje i izradu potrebne dokumentacije o obavljenom radu (elaborat iskolčenja), kao i sav potreban materijal, te troškove prijevoza vezanog uz ovaj rad.
  Obračun radova:
Obračun se vrši po kilometru trase.</t>
  </si>
  <si>
    <t>Iskop u tlu  “B” i “C” ktg  na mjestu proširenja kolnika
Stavka obuhvaća uklanjanje površinskog sloja i izradu iskopa  do potrebne dubine(15-40cm) na mjestu izrade manjih proširenja kolnika. Ovi radove treba izvesti prema karakterističnim profilima, te projektiranim kotama i nagibima.
Pri iskopu treba voditi računa o postojećoj infrastrukturi tako da ne dođe do njenog oštećenja ili uništenja. Po potrebi neke iskope obavljati ručno pri čemu izvođač nema pravo na razliku u cijeni iskopa nastalu uslijed ovakovih izmjena. 
Cijena iskopa na trasi jedinstvena je za navedene kategorije materijala.  
U jediničnu cijenu uključen je iskop, utovar iskopanog materijala u prijevozna sredstva i prijevoz do mjesta ugradnje. 
Kad se radi o višku materijala u jediničnoj cijeni uključen je utovar materijala u vozilo, prijevoz na deponiju i deponiranje, plaćanje taksi i ostalih davanja za korištenje deponije, uključujući obvezu izvođača da pronađe deponiju.  
Obračun radova:
Po kubičnom metru stvarno izvršenog iskopa tla u sraslom stanju i prevezenog na mjesto ugradnje ili deponiju bez obzira na kategoriju.</t>
  </si>
  <si>
    <t>dvostruki slivnik</t>
  </si>
  <si>
    <t>Izrada betonske ploče(nosača) na mjestu proširenja postojećeg objekta preko reguliranog potoka(stacionaža 0+240), dimenzija prema projektu, iz betona C35/45 uključivo oplatu. Betonsku ploču i ukrute armirati mrežnom i rebrastom armaturom. Kvalitete betona  prema "Pravilniku o tehničkim normativima za beton i armirani beton". U cijenu je uključena izrada oplate, spravljanje, doprema i ugradnja betona s armaturom,  njega betona, kontrola kvalitete, skidanje oplate i odstranjivanje otpadaka. 
  Obračun radova:
Po metru kubičnom ugrađenog betona i po kilogramu armature.</t>
  </si>
  <si>
    <t>beton C35/45</t>
  </si>
  <si>
    <t>armatura RA400/500 i MAG 500/560</t>
  </si>
  <si>
    <t>znak A--   120/120</t>
  </si>
  <si>
    <t>7.4.</t>
  </si>
  <si>
    <t>4-01.5.
4-01.9.
4-01.10.</t>
  </si>
  <si>
    <t>Izrada drenaže zidova.
Iza potpornih zidova izvodi  se betonska tajača  od betona C12/15 debljine 10 cm širine 35cm , te filterski sloj širine ~35cm od zdravog, probranog lomljenog kamena frakcije 60-100mm. Ne smije se dopustiti miješanje zemljanog materijala iz padine s materijalom filtra. 
U jediničnu cijenu ulazi sav rad , dobava i ugradnja svih materijala, uređenje podloge i eventualno potrebno razupiranje.
 Obračun radova:
Po metru dužnom izvedene drenaže iza zida.</t>
  </si>
  <si>
    <t>Puna jednostruka razdjelna linija, širine 12cm .
  Obračun radova:
Po dužnom metru iscrtane linije.</t>
  </si>
  <si>
    <t>Puna jednostruka rubna linija, širine 12cm .
  Obračun radova:
Po dužnom metru iscrtane linije.</t>
  </si>
  <si>
    <t>Isprekidana rubna linija, širine 12cm, duljina punog dijela 1.0 m, isprekidanog 1.0 m .
  Obračun radova:
Po dužnom metru iscrtane linije.</t>
  </si>
  <si>
    <t>Linija vodilja u raskrižjima, širine 12cm duljina punog dijela 1.00m, isprekidanog 1.0m .
  Obračun radova:
Obračun po metru iscrtane linije uključujući međurazmake.</t>
  </si>
  <si>
    <t>Strelice za usmjeravanje prometa, bijele boje, dužine 3.0 m, oblika prema projektu .
  Obračun radova:
Po komadu iscrtane strelice.</t>
  </si>
  <si>
    <t>7.1.5.</t>
  </si>
  <si>
    <t>7.2.7.</t>
  </si>
  <si>
    <t>znak B56</t>
  </si>
  <si>
    <t>znak B57</t>
  </si>
  <si>
    <t>znak B58</t>
  </si>
  <si>
    <t>znak C02  40/40</t>
  </si>
  <si>
    <t>Ploča za označavanje oštrog zavoja na cesti (K12). 
  Obračun radova:
Po komadu ugrađene ploče.</t>
  </si>
  <si>
    <t>Isprekidana razdjelna linija, širine 12cm duljina punog dijela 3.0 m, isprekidanog 3.0 m .
  Obračun radova:
Po dužnom metru iscrtane linije uključujući međurazmake.</t>
  </si>
  <si>
    <t>Dobava i ugradnja armirano betonske montažne ograde "NEW JERSEY" prema detaljima iz projekta, uključujući izradu podloge od drobljenog kamena debljine 15 cm u zbijenom stanju. Podloga mora imati zbijenost od min. Ms=80 MN/m2 mjereno kružnom pločom 30 cm. Početni i završni kosi elementi betonske ograde dužine 3,00 m trebaju biti obojani žuto.
  Obračun radova:
Po dužnom metru montirane ograde uključujući izradu podloge.</t>
  </si>
  <si>
    <t>Nabava, doprema i ugradnja montažne betonske kanalete dimenzija 50 x 50 x 15 cm (C30/37) na podlozi od cementne glazure, ispod koje se nalazi drobljeni kameni materijal debljine 15 cm u uvaljanom stanju. Podloga mora imati zbijenost od min Ms =80 MN/m2, mjereno kružnom pločom Ø30 cm. 
  Obračun radova:
Po dužnom metru izvedene kanalete.</t>
  </si>
  <si>
    <t>znak C70</t>
  </si>
  <si>
    <t>Nabava i postavljanje dopunskih ploča. Dopunske ploče se pričvršćuju na stupove izrađene od željezne cijevi i zaštićene od korozije postupkom vrućeg cinčanja ili na aluminijske stupove, ispod odgovarajućeg znaka. Ploče postavljati pod kutem od 93 - 95º u odnosu na os prometnice. Dopunske ploče se  izrađuju s folijom "High Intensity" na aluminijskoj podlozi debljine 3 mm s pojačanim okvirom. Dopunska ploča E35, veličine 40x40 cm 
  Obračun radova:
Po komadu ugrađene ploče.</t>
  </si>
  <si>
    <t>6.1.1.</t>
  </si>
  <si>
    <t>6.1.5.</t>
  </si>
  <si>
    <t>6.2.4.</t>
  </si>
  <si>
    <t>-</t>
  </si>
  <si>
    <t>iskop u materijalu "A" kategorije</t>
  </si>
  <si>
    <t>iskop u materijalu "B" kategorije</t>
  </si>
  <si>
    <t>iskop u materijalu "C" kategorije</t>
  </si>
  <si>
    <t>bankina uz betonski rubnjak š=0.40m</t>
  </si>
  <si>
    <t>OS 10</t>
  </si>
  <si>
    <t>OS 11</t>
  </si>
  <si>
    <t>Iscrtavanje parkirališnih mjesta linijom širine 15cm . Ukupno cca 54 PM. (H60)
  Obračun radova:
Po dužnom metru iscrtane linije.</t>
  </si>
  <si>
    <t>PDV (25%):</t>
  </si>
  <si>
    <t>2-01</t>
  </si>
  <si>
    <t>Uređenje posteljice nasipa i usjeka od miješanih materijala. Planiranje i valjanje posteljice sa dotjerivanjem nagiba prema kotama iz projekta. Stupanj zbijenosti prema standardnom Proctorovom postupku treba biti veći od 100%, a modul stišljivosti mjeren kružnom pločom Ø30cm  Ms&gt;35 MN/m2. 
  Obračun radova:
Po kvadratnom metru uređene i zbijene posteljice.</t>
  </si>
  <si>
    <t>Betonski rubnjaci dimenzija 15/25 cm.
Stavka obuhvaća nabavu, dopremu i ugradnju betonskih rubnjaka dimenzija 15/25cm (C 40/50) na temelju od betona   C 16/20. Rubnjaci se polažu u neočvrsli beton i niveliraju prema kotama i detaljima iz projekta. 
U jediničnoj cijeni obuhvaćeni su iskop za temelje rubnjaka, dobava rubnjaka, svih materijala, transporti do mjesta ugradnje, doprema i ugradnja betona, njega betona i potrebna čišćenja.
  Obračun radova:
Po dužnom metru ugrađenog rubnjaka zajedno s temeljom.</t>
  </si>
  <si>
    <t>Betonski rubnjaci dimenzija 8/20 cm.
Stavka obuhvaća nabavu, dopremu i ugradnju  betonskih rubnjaka dimenzija 8/20cm (C 30/37) na temelju od betona C 16/20. Rubnjaci se polažu u neočvrsli beton i niveliraju prema kotama iz projekta. 
U jediničnoj cijeni obuhvaćeni su iskop za temelje rubnjaka, dobava rubnjaka, svih materijala, transporti do mjesta ugradnje, doprema i ugradnja betona, njega betona i potrebna čišćenja.
   Obračun radova:
Po dužnom metru ugrađenog rubnjaka zajedno s temeljom.</t>
  </si>
  <si>
    <t>VODOVODNI RADOVI</t>
  </si>
  <si>
    <t>Obračun po kom armature.</t>
  </si>
  <si>
    <t>kom.</t>
  </si>
  <si>
    <t>DN 80, Rd=1.00</t>
  </si>
  <si>
    <t>Dezinfekcija i ispiranje montiranog cjevovoda nakon izvršene uspješne tlačne probe, a prije puštanja u pogon. U cijenu uključena i nabavka vode.</t>
  </si>
  <si>
    <t>Obračun po m' dezinficirane i isprane cijevi.</t>
  </si>
  <si>
    <t>VODOVODNI RADOVI - UKUPNO:</t>
  </si>
  <si>
    <t>BRAVARSKI RADOVI</t>
  </si>
  <si>
    <t>BRAVARSKI RADOVI - UKUPNO:</t>
  </si>
  <si>
    <t>VODOVOD</t>
  </si>
  <si>
    <t>9.</t>
  </si>
  <si>
    <t>prometnica OS 10</t>
  </si>
  <si>
    <t>prometnica OS 11</t>
  </si>
  <si>
    <t>BETONSKI I ARMIRANOBETONSKI RADOVI</t>
  </si>
  <si>
    <t>BETONSKI I ARMIRANOBETONSKI RADOVI - UKUPNO:</t>
  </si>
  <si>
    <t>KANALIZACIJSKI RADOVI</t>
  </si>
  <si>
    <t>KANALIZACIJSKI RADOVI - UKUPNO:</t>
  </si>
  <si>
    <t>8.1.</t>
  </si>
  <si>
    <t>8.1.1.</t>
  </si>
  <si>
    <t>8.2.</t>
  </si>
  <si>
    <t>8.2.1.</t>
  </si>
  <si>
    <t>8.2.2.</t>
  </si>
  <si>
    <t>8.2.3.</t>
  </si>
  <si>
    <t>8.2.4.</t>
  </si>
  <si>
    <t>8.2.5.</t>
  </si>
  <si>
    <t>8.2.8.</t>
  </si>
  <si>
    <t>8.3.</t>
  </si>
  <si>
    <t>8.3.1.</t>
  </si>
  <si>
    <t>8.3.2.</t>
  </si>
  <si>
    <t>8.4.</t>
  </si>
  <si>
    <t>8.4.1.</t>
  </si>
  <si>
    <t>8.4.2.</t>
  </si>
  <si>
    <t>8.4.3.</t>
  </si>
  <si>
    <t>8.4.4.</t>
  </si>
  <si>
    <t>8.4.5.</t>
  </si>
  <si>
    <t>8.5.1.</t>
  </si>
  <si>
    <t>9.3.</t>
  </si>
  <si>
    <t>9.4.</t>
  </si>
  <si>
    <t>9.5.</t>
  </si>
  <si>
    <t>9.6.</t>
  </si>
  <si>
    <t xml:space="preserve">Rad obuhvaća nabavu i postavljanje novih prometnih znakova prema "Pravilniku o prometnim znakovima i signalizaciji na cestama" (N.N. 33/2005). Lice znaka mora biti jasno i trajno sa folijom visokog sjaja, koja mora imati minimalnu  jačinu retrorefleksije 80 cd/lx/m2, odnosno nakon pet godina uporabe 50 cd/lx/m2. Pozadina znaka mora biti premazana termo stabilnim plastičnim slojem sive boje. Na pozadini znaka treba biti trajna oznaka sa sadržajem: ime proizvođača, mjesec i godina proizvodnje. Postojeći znakovi koji su u skladu sa tim pravilnikom trebaju se ostaviti ili premjestiti prema situaciji prometnog rješenja. </t>
  </si>
  <si>
    <t>Oznake na kolniku izvesti prema situacijskim nacrtima projekta, a samu izvedbu izvršiti reflektirajućom i trajnom bijelom bojom minimalne retrorefleksije klase II pridržavajući se u svemu Pravilnika o prometnim znakovima, opremi i signalizaciji na cestama (NN 33/05 i 155/05), normi HRN U.S4.220-230, HRN Z.S2.240, HRN EN 1436, HRN EN 1463, kao i Općih tehničkih uvjeta (knjiga 6.). Materijal koji se koristi za označavanje na kolniku treba biti trajan i ne smije mijenjati boju. Koeficijent trenja treba biti približno jednak kao kod kolnika, sa maksimalnim odstupanjem + 5% kod suhog i + 10% kod mokrog kolnika.</t>
  </si>
  <si>
    <t>Ručni iskop uz postojeće instalacije.
Obračun se vrši po kubičnom metru stvarno 
izvršenog iskopa tla u sraslom stanju.</t>
  </si>
  <si>
    <t>Planiranje dna rova. 
Dno za rovove vodovoda planirati s točnošću do 2 cm, prema prilozima iz projekta. Sve neravnine treba sasjeći, a dubine popuniti materijalom iz iskopa. 
Obračun se vrši po četvornom metru isplaniranog dna rova, odnosno jame.</t>
  </si>
  <si>
    <t>ZIDARSKI RADOVI</t>
  </si>
  <si>
    <t>Izrada bunarića od opeke za oslonac kapa zasuna sa ugradbenom garniturom.</t>
  </si>
  <si>
    <t>Obračun po kom bunarića.</t>
  </si>
  <si>
    <t>ZIDARSKI RADOVI - UKUPNO:</t>
  </si>
  <si>
    <t xml:space="preserve">A. Radove predviđene ovim troškovnikom treba izvesti u skladu  sa "Općim tehničkim uvjetima za radove na cestama-OTU" i "Tehnički uvjeti za radove izvanrednog održavanja državnih cesta", te "Razrada tehničkih svojstava i zahtjeva za građevne proizvode za proizvodnju asfaltnih mješavina i za asfaltne slojeve kolnika-PTU1" kao i prema ostalim važećim propisima i pravilnicima. Uz redni broj stavke troškovnika upisana je i pripadajuća oznaka iz pojedinih Tehničkih uvjeta (pr. 1-03.1 za čišćenje). </t>
  </si>
  <si>
    <t>B.  Geodetski radovi obnove iskolčenja trase i objekata (sva geodetska mjerenja kojima se podaci iz projekata prenose na teren u tijeku izvođenja, profiliranje, obnavljanje i održavanje iskolčenih oznaka na terenu za sve vrijeme građenja, odnosno do predaje građevine Naručitelju) moraju biti uključeni u jedinične cijene stavaka troškovnika i neće se posebno obračunavati.</t>
  </si>
  <si>
    <t>C.   U zoni zahvata gdje postoje instalacije izvođač je obavezan u prisustvu nadzornog inženjera i vlasnika instalacija izvršiti pregled i otvaranje postojećih okana(šahti) ili izvršiti iskapanja radi utvrđivanja stvarnog položaja i dubine i postojećih instalacija i energetskih kabela uključivo i zatrpavanje rova po utvrđivanju položaja instalacija. Navedeni radovi moraju biti uključeni u jedinične cijene stavaka troškovnika i neće se posebno obračunavati.</t>
  </si>
  <si>
    <t xml:space="preserve">D.  Iskop materijala na trasi  obračunava se prema definiranim kategorijama uz napomenu da je izvođač dužan obići teren prilikom davanja ponude. Stavka obuhvaća široke i ostale iskope predviđene projektom, utovar u prijevozno sredstvo i odvoz materijala, te planiranje iskopanih površina prema zahtjevim iz projekta.
Pri iskopu treba voditi računa o postojećoj infrastrukturi tako da ne dođe do njenog oštećenja ili uništenja. Po potrebi neke iskope obavljati ručno pri čemu izvođač nema pravo na razliku u cijeni iskopa nastalu uslijed ovakovih izmjena. </t>
  </si>
  <si>
    <r>
      <t xml:space="preserve">E.  U svim stavkama troškovnika koje zahtijevaju odvoz viška materijala na odlagalište u jediničnoj cijeni uključen  je utovar u vozilo, prijevoz na deponiju, deponiranje, plaćanje taksi i ostalih davanja za korištenje deponije. Sukladno </t>
    </r>
    <r>
      <rPr>
        <b/>
        <i/>
        <sz val="8"/>
        <rFont val="Arial"/>
        <family val="2"/>
        <charset val="238"/>
      </rPr>
      <t>Uredbi</t>
    </r>
    <r>
      <rPr>
        <b/>
        <sz val="8"/>
        <rFont val="Arial"/>
        <family val="2"/>
        <charset val="238"/>
      </rPr>
      <t xml:space="preserve"> o postupanju s viškom iskopa koji predstavlja mineralnu sirovinu(NN 109/11) jedinica lokalne samouprave treba odrediti lokaciju za odlaganje viška iskopa. Ovom Uredbom određuje se postupak, način utvrđivanja i prodaje, odnosno raspolaganja u druge svrhe mineralnim sirovinama iz viška iskopa nastalog prilikom građenja građevina koje se grade sukladno propisima o gradnji.</t>
    </r>
  </si>
  <si>
    <t>F.  Obračun se vrši prema stvarno izvedenim radovima na terenu i stvarnim količinama, a sukladno projektnom rješenju i kotama iz projekta.</t>
  </si>
  <si>
    <t xml:space="preserve">Izrada nosivog sloja AC 22 base 50/70 AG6 M3, debljine 7,0 cm.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
  Obračun radova:
Ovaj rad se mjeri i obračunava u kvadratnim metrima gornje površine stvarno položenog sloja. </t>
  </si>
  <si>
    <t>Izrada habajućeg sloja AC 11 surf  50/70 AG2 M3, debljine 4,0 cm.  U cijeni su sadržani svi troškovi nabave materijala, proizvodnje i ugradnje asfaltne mješavine, prijevoz, oprema i sve ostalo što je potrebno za potpuno izvođenje radova. Obračun je po m2 položenog i ugrađenog habajućeg sloja od asfaltbetona sukladno projektu. Izvedba i kontrola kakvoće prema (HRN EN 13108-1)  i tehničkim svojstvima i zahtjevima za građevne proizvode za proizvodnju asfaltnih mješavina i za asfaltne slojeve kolnika.
  Obračun radova:
Ovaj rad se mjeri i obračunava u kvadratnim metrima  gornje površine stvarno položenog sloja.</t>
  </si>
  <si>
    <t>Izrada habajućeg sloja AC 11 surf  50/70 AG3 M3, debljine 4,0 cm.  U cijeni su sadržani svi troškovi nabave materijala, proizvodnje i ugradnje asfaltne mješavine, prijevoz, oprema i sve ostalo što je potrebno za potpuno izvođenje radova. Obračun je po m2 položenog i ugrađenog habajućeg sloja od asfaltbetona sukladno projektu. Izvedba i kontrola kakvoće prema (HRN EN 13108-1)  i tehničkim svojstvima i zahtjevima za građevne proizvode za proizvodnju asfaltnih mješavina i za asfaltne slojeve kolnika.
Radovi se odnose na izradu habajućeg sloja duž novoizvedenog nogostupa.  
  Obračun radova:
Obračun se vrši po kvadratnom metru gornje površine stvarno položenog sloja.</t>
  </si>
  <si>
    <t>Izrada nosivog sloja od mehanički stabiliziranog drobljenog kamenog materijala debljine 30.0 cm. Rad obuhvaća dobavu, transport i ugradnju drobljenog kamenog materijala veličine zrna 0-63 mm u nosivi sloj prema projektu. Ovaj sloj se može raditi tek kada nadzorni inženjer primi posteljicu u pogledu ravnosti, projektiranih nagiba i pravilno izvedene odvodnje. U cijenu je uključena dobava materijala, utovar, prijevoz, i ugradnja (strojno razastiranje, planiranje i zbijanje do traženog modula stišljivosti ili stupnja zbijenosti) na uređenu i preuzetu podlogu. Zahtjevi kvalitete za ugrađeni nosivi sloj: stupanj zbijenosti u odnosu na modificirani Proktorov postupak stupanj zbijenosti Sz=100%, Ms≥90 MN/m2.
  Obračun radova:
Po  kubičnom metru ugrađenog materijala u zbijenom stanju.</t>
  </si>
  <si>
    <t>1.7.</t>
  </si>
  <si>
    <t>2-07</t>
  </si>
  <si>
    <t>berma uz betonski rubnjak š=0.40m</t>
  </si>
  <si>
    <t>PTU1</t>
  </si>
  <si>
    <t>3.7.</t>
  </si>
  <si>
    <t>Izrada izravnavajućeg sloja BNS16A, debljine ≥3.0 cm. Ovaj sloj se radi na postojećem kolniku(u jedan ili više slojeva) u svrhu ojačanja postojeće kolničke konstrukcije, poboljšanja ravnosti i popravke poprečnih i uzdužnih nagiba kolnika. Radovi obuhvaćaju nabavu materijala, proizvodnju mješavine, prijevoz do mjesta ugradnje, ugradnju i valjanje iste do potrebne zbijenosti.
  Obračun radova:
Ovaj rad se mjeri i obračunava u tonama ugrađenog asfalta za izradu izravnavajućeg sloja.</t>
  </si>
  <si>
    <t>3.4.</t>
  </si>
  <si>
    <t>Uređenje (asfaltiranje) legalnih pristupnih puteva i  cesta nižeg ranga s kojima se križa obnovljena državna cesta. Rad obuhvaća izradu zradu nosivog izravnavajućeg sloja od mehanički zbijenog zrnatog kamenog materijala debljine 20-30.0 cm i habajućeg sloja kolnika od BNHS16A debljine 5cm.
  Obračun radova:
Po kvadratnom metru uređenog novog asfaltnog kolnika izvan kolnika glavne trase.</t>
  </si>
  <si>
    <t>3-05.2.1</t>
  </si>
  <si>
    <t>Izrada podložnog sloja od betona C 16/20 debljine 10.0 cm, na mjestu pješačkih nogostupa ispod betonske galanterije. Ovaj se beton postavlja na uređeni nosivi sloj tampona. U cijenu su uračunati priprema, doprema i ugradnja, te ravnanje betona do projektirane kote, tj. sav rad potreban za potpuno dovršenje ove stavke troškovnika.
  Obračun radova:
Po kubnom metru ugrađenog betona.</t>
  </si>
  <si>
    <t>Izrada sloja od asfaltbetona AC11 surf  debljine 4,0 cm.
Radovi se odnose na izradu habajućeg sloja duž novoizvedenog nogostupa.  
  Obračun radova:
Obračun se vrši po kvadratnom metru gornje površine stvarno položenog sloja.</t>
  </si>
  <si>
    <t>prometnica OS 1</t>
  </si>
  <si>
    <t>prometnica OS 2</t>
  </si>
  <si>
    <t>prometnica OS 3</t>
  </si>
  <si>
    <t>prometnica OS 4</t>
  </si>
  <si>
    <t>Cijevi za instalacije. Stavka obuhvaća iskop rova za postavljanje cijevi dimenzija80x80 promjera Ø 50 i Ø 110 u materijalu  “B” i “C” kategorije. Iskopani materijal deponirati na udaljenosti od 1,0 m sa strane rova i upotrijebiti za zatrpavanje ili odvesti na deponiju.
Izrada podloge ispod cijevi nevezanim materijalom veličine zrna do 6mm (pijesak) vrši se u sloju debljine 10cm. Izrada obloge od pijeska iznad cijevi vrši se zatrpavanjem u sloju visine od 5 cm iznad tjemena cijevi.
Nabava, doprema i ugradnja PVC ili PP cijevi 3x Ø50mm i 2x Ø110mm na pripremljenu podlogu. Cijevi se polažu na pripremljenu posteljicu od pijeska na koju trebaju ravnomjerno nalijegati. Kvaliteta cijevi prema standardu B.C4.061
  Obračun radova:
Obračun se vrši po dužnom metru kanala sa položenih cijevima.</t>
  </si>
  <si>
    <t>Nabava, doprema i ugradnja betonskih rubnjaka dimenzija 8/20cm (C30/37) na temelj od betona C16/20. 
Postavljanje rubnjaka prema detaljima iz projekta.  Obračun je po m1 izvedenog rubnjaka, a u cijeni je uključena izvedba podloge, nabava i doprema predgotovljenih elemenata i betona, privremeno uskladištenje i razvoz, svi prijevozi i prijenosi, priprema podloge, rad na ugradnji s obradom sljubnica, njega betona te sav potreban dodatni rad, oprema i materijal što je potreban za potpuno dovršenje stavke  
  Obračun radova:
Obračun se vrši po dužnom metru ugrađenog rubnjaka zajedno s temeljom.</t>
  </si>
  <si>
    <t xml:space="preserve">Izvedba priključka na postojeći vodovod sa svim potrebnim materijalom i radnjom . 
Obračun po komadu izvedenih spojeva.
</t>
  </si>
  <si>
    <t xml:space="preserve">Nabava, doprema i ugradba PEHD tuljaka sa slobodnom prirubnicom . 
Obračun po komadu ugrađenih tuljaka.
</t>
  </si>
  <si>
    <t xml:space="preserve">Tlačna proba montiranog cjevovoda PFA 10 bara pomoću vode pod odgovarajućim  probnim tlakom. Prije punjenja cjevovoda vodom izraditi betonska ukrućenja na svim krivinama, te zatrpati cjevovod osim spojeva. Prilikom ispitivanja zabranjuje se svaki rad u rovu. Punjenje cijevi izvesti polagano da zrak iz cijevi nesmetano izađe. 
Obračun po m ispitanog vodovoda.
</t>
  </si>
  <si>
    <t>b) Nadzemni hidrant s lomljivim stubom</t>
  </si>
  <si>
    <t>a) Eliptični zasun s  ugradnom garniturom</t>
  </si>
  <si>
    <t>- za  radni tlak 10 bara.</t>
  </si>
  <si>
    <t>Nabava, doprema i ugradnja ductil fazonskih komada za dozvoljeni radni tlak PFA 10 bara s vijcima i brtvama. Fazonski komadi iznutra moraju biti obloženi cementnim mortom, a izvana bitumenskim zaštitnim slojem ili epoksidnim prahom, sve po normi DIN EN 545. Fazonski komadi moraju biti izvedeni , naglavak za utični spoj TYTON prema DIN 28063 uključujući brtvu od EPDM, prirubnice moraju biti PFA 10 bara za spoj po DIN EN 1092-2, plosnata brtva od EPDM po DIN EN 1514-1 sa čeličnim uloškom G-ST, vijak odgovarajućih dimenzija po DIN EN 24015 s maticom po DIN EN 24 034 U-podloškom po DIN 126. Komadi moraju imati atest za pitku vodu, moraju biti izrađeni od modularnog lijeva GGG.
Obračun po kg ugrađenih komada.</t>
  </si>
  <si>
    <t>Nabava, transport, raznašanje duž rova, spuštanje u rov i montaža vodovodnih PEHD cijevi oznake PE- 100 SDR-17</t>
  </si>
  <si>
    <t>Betoniranje blokova osiguranja horizontalnih i vertikalnih krivina cjevovoda  i betonskih blokova u oknu ogranka, položaja i dimenzija prema nacrtima, kao i podloge ispod okna. Betoniranje vršiti betonom C 16/20, prije tlačne probe. Cijevi poslije betoniranja očistiti . U stavci uračunati svu potrebnu oplatu.</t>
  </si>
  <si>
    <t>Izrada katastra izvedenog stanja.
Nakon završetka radova, izvođač je dužan napraviti katastar izvedenog stanja angažiranjem poduzeća specijaliziranog za takvu vrstu djelatnosti. 
Radove izvesti prema O.T.U. 1-02.6.
Obračun se vrši po dužnom metru trase.</t>
  </si>
  <si>
    <t>DN 300</t>
  </si>
  <si>
    <t>Izrada betonske obloge oko polipropilenske cijevi..
Betonska obloga se izvodi od betona C20/25 na prethodno planiranom dnu, prema detalju iz projekta.
U cijenu je uključeno spravljanje, doprema i ugradnja betona, te kontrola kvalitete. 
  Obračun radova:
Po kubičnom metru ugrađenog betona.</t>
  </si>
  <si>
    <t>Planiranje dna rova. 
Dno za rovove kolektora oborinske i otpadne vode planirati s točnošću do 2 cm, prema prilozima iz projekta. Sve neravnine treba sasjeći, a dubine popuniti materijalom iz iskopa. 
Obračun se vrši po četvornom metru isplaniranog dna rova.</t>
  </si>
  <si>
    <t>Ručni iskop rova za polaganje cjevovoda oko postojećih instalacija bez obzira na kategoriju terena (2 % ukupnog iskopa). Dubina, širina iskopa rova prema normalnom profilu i prema uzdužnom profilu i datom detalju rova. Sva eventualna oštećenja zbog neprimjenjene zaštite i nestručnog rada past će na teret izvoditelja radova. Materijal potreban za zatrpavanje odlagati sa strane, a višak odvesti na deponiju, što je obračunato posebnom stavkom troškovnika. Dno kanala isplanirati s točnošću +/- 3 cm.  Obračun je po kubičnom metru iskopanog materijala u sraslom stanju.</t>
  </si>
  <si>
    <t>DN 250</t>
  </si>
  <si>
    <t>Uređenje temeljnog tla primjenom polimernih netkanih geotekstila.
Rad obuhvaća sve aktivnosti potrebne za osposobljavanje slabo nosivog ili suviše vlažnog temeljnog tla za izradu nasipa iznad njega.
Predviđena je primjena netkanog geotekstila vlačne čvrstoće 25/35 kN/m sa preklopom od 20-30 cm.
  Obračun radova:
Po kvadratnom metru ugrađenog geotekstila.</t>
  </si>
  <si>
    <r>
      <t>m</t>
    </r>
    <r>
      <rPr>
        <vertAlign val="superscript"/>
        <sz val="10"/>
        <color indexed="10"/>
        <rFont val="Arial"/>
        <family val="2"/>
        <charset val="238"/>
      </rPr>
      <t>3</t>
    </r>
  </si>
  <si>
    <r>
      <t>m</t>
    </r>
    <r>
      <rPr>
        <vertAlign val="superscript"/>
        <sz val="10"/>
        <rFont val="Arial"/>
        <family val="2"/>
        <charset val="238"/>
      </rPr>
      <t>2</t>
    </r>
  </si>
  <si>
    <r>
      <t>m</t>
    </r>
    <r>
      <rPr>
        <vertAlign val="superscript"/>
        <sz val="10"/>
        <rFont val="Arial"/>
        <family val="2"/>
        <charset val="238"/>
      </rPr>
      <t>3</t>
    </r>
  </si>
  <si>
    <r>
      <t>m</t>
    </r>
    <r>
      <rPr>
        <vertAlign val="superscript"/>
        <sz val="10"/>
        <rFont val="Arial"/>
        <family val="2"/>
      </rPr>
      <t>3</t>
    </r>
  </si>
  <si>
    <r>
      <t>Prijevoz na ovlašteno odlagalište građevinskog materijala kategorije "C", na odlagalište definirano od strane Investitora, na udaljenost od ~25 km. Prijevoz do mjesta istovara s razastiranjem, te potrebnim osiguranjem na gradilištu i javnim pr</t>
    </r>
    <r>
      <rPr>
        <sz val="10"/>
        <rFont val="Arial"/>
        <family val="2"/>
        <charset val="238"/>
      </rPr>
      <t>ometnicama, deponiranje, plaćanje taksi i ostalih davanja za korištenje deponije.  Količina prevezenog materijala mjeri se u  kubičnim metrima iskopanog sraslog materijala prema projektu i stvarno prevezenog na određenu udaljenost. Izvedba, kontrola kakvoće i obračun prema OTU 2-07.
   Obračun radova:
Po kubičnom metru  iskopanog sraslog materijala i stvarno prevezenog na određenu udaljenost.</t>
    </r>
  </si>
  <si>
    <r>
      <t>m</t>
    </r>
    <r>
      <rPr>
        <vertAlign val="superscript"/>
        <sz val="10"/>
        <rFont val="Arial"/>
        <family val="2"/>
        <charset val="238"/>
      </rPr>
      <t>3</t>
    </r>
    <r>
      <rPr>
        <sz val="10"/>
        <rFont val="Arial"/>
        <family val="2"/>
        <charset val="238"/>
      </rPr>
      <t/>
    </r>
  </si>
  <si>
    <r>
      <t>m</t>
    </r>
    <r>
      <rPr>
        <vertAlign val="superscript"/>
        <sz val="10"/>
        <rFont val="Arial"/>
        <family val="2"/>
        <charset val="238"/>
      </rPr>
      <t>2</t>
    </r>
    <r>
      <rPr>
        <sz val="10"/>
        <rFont val="Arial"/>
        <family val="2"/>
        <charset val="238"/>
      </rPr>
      <t/>
    </r>
  </si>
  <si>
    <r>
      <t>m</t>
    </r>
    <r>
      <rPr>
        <vertAlign val="superscript"/>
        <sz val="10"/>
        <rFont val="Arial"/>
        <family val="2"/>
      </rPr>
      <t>2</t>
    </r>
  </si>
  <si>
    <r>
      <t xml:space="preserve">Popravak lokalno uništenog kolnika (ispuha). Ovaj rad obuhvaća uklanjanje oštećenog dijela kolnika, odvoz na deponiju, uređenje posteljice, dobavu i ugradnju nosivog sloja u debljini od </t>
    </r>
    <r>
      <rPr>
        <sz val="10"/>
        <rFont val="Arial"/>
        <family val="2"/>
        <charset val="238"/>
      </rPr>
      <t>≥</t>
    </r>
    <r>
      <rPr>
        <sz val="10"/>
        <rFont val="Arial"/>
        <family val="2"/>
      </rPr>
      <t>30.0cm, izradu sloja BNS22A debljine ≥6.0cm, a u svemu prema T.U. izvanrednog održavanja.
  Obračun radova:
Po  kvadratnom metru popravljenog kolnika.</t>
    </r>
  </si>
  <si>
    <r>
      <t>Izrada novog izravnavajućeg sloja od</t>
    </r>
    <r>
      <rPr>
        <b/>
        <sz val="10"/>
        <rFont val="Arial"/>
        <family val="2"/>
      </rPr>
      <t xml:space="preserve"> AC22base 50/70 AG6, debljine ≥3.0 cm</t>
    </r>
    <r>
      <rPr>
        <sz val="10"/>
        <rFont val="Arial"/>
        <family val="2"/>
      </rPr>
      <t>. Ovaj sloj se radi na postojećem kolniku kod uklapanja u svrhu ojačanja postojeće kolničke konstrukcije, poboljšanja ravnosti i popravke poprečnih i uzdužnih nagiba kolnika. U cijeni su sadržani svi troškovi nabave materijala, proizvodnje i ugradnje asfaltne mješavine, prijevoz, oprema i sve ostalo potrebno za potpuno izvođenje radova. Izvedba i kontrola kakvoće prema (HRN EN 13108-1)  i tehničkim svojstvima i zahtjevima za građevne proizvode za proizvodnju asfaltnih mješavina i za asfaltne slojeve kolnika.
  Obračun radova:
Ovaj rad se mjeri i obračunava u tonama ugrađenog asfalta za izradu izravnavajućeg sloja.</t>
    </r>
  </si>
  <si>
    <r>
      <t xml:space="preserve">Izrada bitumeniziranog nosivog sloja </t>
    </r>
    <r>
      <rPr>
        <b/>
        <sz val="10"/>
        <rFont val="Arial"/>
        <family val="2"/>
      </rPr>
      <t>BNHS16A, debljine 5.0 cm</t>
    </r>
    <r>
      <rPr>
        <sz val="10"/>
        <rFont val="Arial"/>
        <family val="2"/>
      </rPr>
      <t xml:space="preserve">.Ovaj sloj radi se na mjestima novog kolnika i gdje kolnik izlazi iz gabarita postojeće prometnice. Radovi obuhvaćaju nabavu materijala, proizvodnju mješavine, prijevoz do mjesta ugradnje, ugradnju i valjanje iste do potrebne zbijenosti. 
  Obračun radova:
Ovaj rad se mjeri i obračunava u kvadratnim metrima gornje površine stvarno položenog sloja. </t>
    </r>
  </si>
  <si>
    <r>
      <t xml:space="preserve">Izrada izravnavajućeg sloja BNS22A, debljine </t>
    </r>
    <r>
      <rPr>
        <sz val="10"/>
        <rFont val="Arial"/>
        <family val="2"/>
        <charset val="238"/>
      </rPr>
      <t>≥6</t>
    </r>
    <r>
      <rPr>
        <sz val="10"/>
        <rFont val="Arial"/>
        <family val="2"/>
      </rPr>
      <t xml:space="preserve"> cm. Ovaj sloj se radi na postojećem kolniku u svrhu ojačanja postojeće kolničke konstrukcije, poboljšanja ravnosti i popravke poprečnih i uzdužnih nagiba kolnika.Radovi obuhvaćaju nabavu materijala, proizvodnju mješavine, prijevoz do mjesta ugradnje, ugradnju i valjanje iste do potrebne zbijenosti.
  Obračun radova:
Ovaj rad se mjeri i obračunava u tonama ugrađenog asfalta za izradu izravnavajućeg sloja.</t>
    </r>
  </si>
  <si>
    <r>
      <t xml:space="preserve">Izrada izravnavajućeg sloja </t>
    </r>
    <r>
      <rPr>
        <sz val="10"/>
        <color indexed="10"/>
        <rFont val="Arial"/>
        <family val="2"/>
        <charset val="238"/>
      </rPr>
      <t>BNS16A</t>
    </r>
    <r>
      <rPr>
        <sz val="10"/>
        <rFont val="Arial"/>
        <family val="2"/>
      </rPr>
      <t>, debljine 3-</t>
    </r>
    <r>
      <rPr>
        <sz val="10"/>
        <rFont val="Arial"/>
        <family val="2"/>
        <charset val="238"/>
      </rPr>
      <t>6</t>
    </r>
    <r>
      <rPr>
        <sz val="10"/>
        <rFont val="Arial"/>
        <family val="2"/>
      </rPr>
      <t xml:space="preserve"> cm. Ovaj sloj se radi na postojećem kolniku u svrhu ojačanja postojeće kolničke konstrukcije, poboljšanja ravnosti i popravke poprečnih i uzdužnih nagiba kolnika.Radovi obuhvaćaju nabavu materijala, proizvodnju mješavine, prijevoz do mjesta ugradnje, ugradnju i valjanje iste do potrebne zbijenosti.
  Obračun radova:
Ovaj rad se mjeri i obračunava u tonama ugrađenog asfalta za izradu izravnavajućeg sloja.</t>
    </r>
  </si>
  <si>
    <r>
      <t>Nabava, doprema i ugradnja betonskih predgotovljenih elemenata, betonske galanterije (ploča/kocki) za izradu gornjeg zastora nogostupa.  Radovi obuhvaćaju nabavu materijala (galanterije i pijeska za ugradnju veličine zrna 0-4.0mm kao i kvarcnog pijeska za zapunjavanje fuga), prijevoz do mjesta ugradnje i ugradnju, te sav potreban rad za potpuno dovršenje ove stavke troškovnika. 
Elementi su izrađeni od betona i postavljaju se na podlogu od drobljenog kamenog pijeska, a debljine su</t>
    </r>
    <r>
      <rPr>
        <b/>
        <sz val="10"/>
        <rFont val="Arial"/>
        <family val="2"/>
        <charset val="238"/>
      </rPr>
      <t xml:space="preserve"> 6.0 cm</t>
    </r>
    <r>
      <rPr>
        <sz val="10"/>
        <rFont val="Arial"/>
        <family val="2"/>
        <charset val="238"/>
      </rPr>
      <t>. Elementi trebaju imati uredan atest o kvaliteti proizvoda za navedenu namjenu. Napomena: vrsta zastora(boja, oblik i dizajn) treba biti usklađena sa postojećom okolnom površinom uz odobrenje investitora.
  Obračun radova:
Obračun se vrši po kvadratnom metru gornje površine stvarno položene ploče/kocke uključivo pologu od pijeska i fugiranje.</t>
    </r>
  </si>
  <si>
    <r>
      <t xml:space="preserve">Nabava, doprema i ugradnja betonskih predgotovljenih elemenata, betonske galanterije(ploča dimenzija 20x20x6 ili kocki 15x15x6) za izradu gornjeg zastora nogostupa.  Radovi obuhvaćaju nabavu materijala(galanterije i pijeska za ugradnju veličine zrna 4.0mm), prijevoz do mjesta ugradnje i ugradnju, te sav potreban rad za potpuno dovršenje ove stavke troškovnika. 
Elementi su izrađene od betona i postavljaju se na podlogu od drobljenog kamenog pijeska, a debljine su </t>
    </r>
    <r>
      <rPr>
        <sz val="10"/>
        <color indexed="10"/>
        <rFont val="Arial"/>
        <family val="2"/>
        <charset val="238"/>
      </rPr>
      <t>6.0 cm.</t>
    </r>
    <r>
      <rPr>
        <sz val="10"/>
        <rFont val="Arial"/>
        <family val="2"/>
        <charset val="238"/>
      </rPr>
      <t xml:space="preserve"> Elementi trebaju imati uredan atest o kvaliteti proizvoda za navedenu namjenu. Napomena: vrsta zastora(boja, oblik i dizajn) nije određena projektom već je odabire investitor.
  Obračun radova:
Obračun se vrši po kvadratnom metru gornje površine stvarno položene ploče/kocke uključivo pologu od pijeska.</t>
    </r>
  </si>
  <si>
    <r>
      <t>Iskopi za zidove (zid na stacionaži 0+680 lijevo os2-</t>
    </r>
    <r>
      <rPr>
        <b/>
        <i/>
        <sz val="10"/>
        <rFont val="Arial"/>
        <family val="2"/>
        <charset val="238"/>
      </rPr>
      <t>preostali zidići su obračunati u širokom iskopu</t>
    </r>
    <r>
      <rPr>
        <sz val="10"/>
        <rFont val="Arial"/>
        <family val="2"/>
      </rPr>
      <t xml:space="preserve">).
Rad obuhvaća iskope, utovar i transport materijala, te čišćenje terena po završetku radova.
Dno temeljne jame treba pregledati  nadzorni inženjer i utvrditi da li odgovara za temeljenje.  
  Obračun radova:
Obračun se vrši po kubičnim metrima izvedenog iskopa u sraslom stanju.                          </t>
    </r>
  </si>
  <si>
    <r>
      <t xml:space="preserve">znak B02        </t>
    </r>
    <r>
      <rPr>
        <sz val="10"/>
        <rFont val="Arial"/>
        <family val="2"/>
        <charset val="238"/>
      </rPr>
      <t>Ø</t>
    </r>
    <r>
      <rPr>
        <sz val="10"/>
        <rFont val="Arial"/>
        <family val="2"/>
      </rPr>
      <t>60</t>
    </r>
  </si>
  <si>
    <r>
      <t>m</t>
    </r>
    <r>
      <rPr>
        <vertAlign val="superscript"/>
        <sz val="10"/>
        <rFont val="Arial"/>
        <family val="2"/>
      </rPr>
      <t>,</t>
    </r>
  </si>
  <si>
    <r>
      <t xml:space="preserve">Natpisi na kolniku.
    </t>
    </r>
    <r>
      <rPr>
        <b/>
        <sz val="10"/>
        <rFont val="Arial"/>
        <family val="2"/>
        <charset val="238"/>
      </rPr>
      <t xml:space="preserve">STOP </t>
    </r>
    <r>
      <rPr>
        <sz val="10"/>
        <rFont val="Arial"/>
        <family val="2"/>
        <charset val="238"/>
      </rPr>
      <t xml:space="preserve"> (2)
    ŠKOLA  ()
    BUS  ()
  Obračun radova:
Po komadu izrađenog natpisa</t>
    </r>
  </si>
  <si>
    <t>0-12.1</t>
  </si>
  <si>
    <t>Projektantski nadzor nad građenjem.
Stručni projektantski nadzor se provodi na temelju važećih hrvatskih zakona(Zakon o gradnji )  i uključuje kontrolu i praćenje kvalitete i dinamike radova, obilazak gradilišta, rješavanje i obrazlaganje projektnih detalja u uredu, putem telefona ili na terenu uključivo sve troškove prijevoza i potrošnog materijala za izradu istih. Za navedene radove predviđa se iznos od 1.0% ukupne vrijednosti radova.
 Obračun radova:
Obračun po izvršenom radu.</t>
  </si>
  <si>
    <t>kompl.</t>
  </si>
  <si>
    <t>Uklanjanje drveća i panjeva Ø 10-30 cm.  Ovaj rad obuhvaća uklanjanje drveća i panjeva s odsijecanjem grana na dužine pogodne za prijevoz, čišćenje i uklanjanje sveg nepotrebnog materijala zaostalog nakon izvedenih radova, prijevoz na odlagalište uključivo uređenje istog. Izvedba, kontrola kakvoće i obračun prema OTU. Prije uklanjanja potrebno je izvršiti obilježavanje stabala uz nazočnost nadzornog inženjera.
  Obračun radova:
Po po komadu uklonjenog stabla.</t>
  </si>
  <si>
    <t xml:space="preserve">Čišćenje i priprema terena.
Uklanjanje grmlja, šiblja i drveća do Ø 10cm, uklanjanje viška materijala, tj. površinskog zatravljenog sloja sa okolnog terena na mjestu proširenja kolnika(zahvat izvan postojećeg asfalta). Ovaj rad obuhvaća uklanjanje grmlja, šiblja i drveća s odsijecanjem grana na dužine pogodne za prijevoz, čišćenje i uklanjanje sveg nepotrebnog materijala zaostalog nakon izvedenih radova, uklanjanje viška materijala(površinskog sloja), te uzdužno i poprečno profiliranje i zbijanje uz potrebni prijevoz na odlagalište uključivo uređenje istog(uključeno pronalaženje deponije i plaćanje taksi i ostalih davanja za korištenje deponije). Uvaljana podloga mora biti isplanirana sa točnošću ±2 cm zbog moguće dogradnje. Ponuditelj je dužan obići teren prije definiranja jedinične cijene ovih radova.
Obračun radova:
Po kvadratnom metru očišćenog i pripremljenog terena izvan postojećeg kolnika. </t>
  </si>
  <si>
    <t>Rušenje i uklanjanje postojećeg ruševnog prizemnog objekta tlocrtne površine ~80m2 sa utovarom i prijevozom na deponiju. U jediničnoj cijeni uključeno je rušenje objekta,  utovar porušenog materijala u vozilo, prijevoz na deponiju, deponiranje, plaćanje taksi i ostalih davanja za korištenje deponije, uključujući obvezu izvođača da pronađe deponiju.
  Obračun radova:
Po kvadratnom metru razvijene površine .</t>
  </si>
  <si>
    <t>Preslaganje suhozidova. Ova stavka se odnosi na postojeće suhozidove uz rub kolnika, koje je potrebno izmjestiti(presložiti) na određenu udaljenost zbog gabarita nove prometnice. Rušenje i uklanjanje niskog kamenog zidića širine do 50 cm i visine do 120 cm je obračunat u stavci širokog iskopa. Ovaj rad uključuje preslagivanje kamenih suhozidova na rub novog kolnika(bankine) prema rješenju u projektu okvirnih dimenzija š=50cm i visine 1,0m iznad kote nivelete, od već porušenog i deponiranog kamena postojećih zidova uz nabavu, dopremu i ugradnju nedostajućeg lomljenog kamena sa pozajmišta te betonske podloge. Kod polaganja temeljnog kamena potrebno(poželjno) je koristiti podložni sloj od mršavog betona klase C16/20.
  Obračun radova:
Rad se mjeri i obračunava u dužnim metrima presloženog zida.</t>
  </si>
  <si>
    <t>Rušenje i uklanjanje postojećih umjetnih objekata (pasica, zidova i sl) sa utovarom i prijevozom na deponiju. U jediničnoj cijeni uključen  je utovar u vozilo, prijevoz na deponiju, deponiranje, plaćanje taksi i ostalih davanja za korištenje deponije, uključujući obvezu izvođača da pronađe deponiju.
  Obračun radova:
Po kubičnom metru porušenog i uklonjenog materijala.</t>
  </si>
  <si>
    <r>
      <t xml:space="preserve">Osiguranje i zaštita postojećih instalacija(struja, voda i telefon) koje eventualno prolaze na području zahvata, a nisu naznačene i obrađene ovim projektom.
Prije početka izvođenja radova potrebno izvršiti utvrđivanje postojanja, položaja i dubine možebitnih postojećih podzemnih instalacija – izradom ”šliceva” ili rendgensko snimanje postojećih instalacija sofisticiranom opremom. Ukoliko se rade "šlicevi" radom je obuhvaćena izrada iskopa u širini od ~1,00m i dužini od ~1,50m. Iskop će se vršiti uz prisutnost nadzornog inženjera i predstavnika komunalnog poduzeća do dubine od 0,80-1,20m radi utvrđivanja postojanja te stvarnog položaja i dubine postojećih instalacija. Radom je također obuhvaćeno i zatrpavanje rova po utvrđivanju položaja instalacija. </t>
    </r>
    <r>
      <rPr>
        <u/>
        <sz val="10"/>
        <rFont val="Arial"/>
        <family val="2"/>
      </rPr>
      <t>Ukoliko bude neophodno, za izmještanje, potrebno je izraditi potrebnu projektnu dokumentaciju za pojedinu vrstu radova u suradnji sa vlasnicima  vodova sukladno posebnim uvjetima građenja vlasnika instalacije i uz njihov nadzor.</t>
    </r>
    <r>
      <rPr>
        <sz val="10"/>
        <rFont val="Arial"/>
        <family val="2"/>
      </rPr>
      <t xml:space="preserve">
  Obračun radova:
Obračun se vrši po izvršenom radu, odnosno broju otkopanih mjesta.</t>
    </r>
  </si>
  <si>
    <t>Izrada geodetskog snimka izvedene građevine. Nakon završetka radova, izvođač je dužan izraditi geodetski snimak izvedenog stanja prometnice koji se može koristiti u svrhu legaliziranja izvedenog stanja građevine u katastastru i zemljišnoj knjizi, angažiranjem poduzeća specijaliziranog za takvu vrstu djelatnosti. Pored navedenog snimak izvedenog stanja treba sadržavati klasičnu topografsku situaciju sa snimljenom cjelokupnom prometnom opremom(ograde, horizontalna i vertikalna signalizacija...) radi arhiviranja u bazu podataka investitora.
  Obračun radova:
Obračun se vrši po kilometru snimljene trase.</t>
  </si>
  <si>
    <t>Široki iskop u tlu “A”, “B” i “C” ktg 
Stavka obuhvaća široke iskope predviđene projektom, koje treba izvesti prema karakterističnim profilima, te projektiranim kotama i nagibima. Pri iskopu treba voditi računa o postojećoj infrastrukturi tako da ne dođe do njenog oštećenja ili uništenja. Po potrebi neke iskope obavljati ručno pri čemu izvođač nema pravo na razliku u cijeni iskopa nastalu uslijed ovakovih izmjena. U jediničnu cijenu uključen je iskop, utovar iskopanog materijala u prijevozna sredstva i prijevoz do mjesta ugradnje, radovi na uređenju i čišćenju pokosa od labilnih blokova i rastresitog materijala, planiranje iskopanih i susjednih površina. 
Kad se radi o višku materijala ili materijalu nepogodnom za izradu nasipa u jediničnoj cijeni uključen je utovar materijala u vozilo, sukladno napomeni u preambuli(točka  "E").
Obračun radova:
Po kubičnom metru stvarno izvršenog iskopa tla mjereno u sraslom stanju.</t>
  </si>
  <si>
    <t xml:space="preserve">Iskop humusa.
Strojni površinski iskop humusa s prebacivanjem na stalno odlagalište, s utovarom i prijevozom na mjesto oporabe ili zbrinjavanja. U debljini prema projektu koje iznosi ~20cm, ili iznimno stvarne debljine prema uputama nadzornog inženjera. Rad se mjeri u kubičnim metrima stvarno iskopanog humusa, mjereno u sraslom stanju, a jedinična cijena uključuje  iskop humusa, prijevoz do mjesta istovara s razastiranjem i planiranjem (guranjem ili utovarom i prijevozom), deponiranje, te potrebnim osiguranjem na gradilištu i javnim prometnicama, kao i plaćanje taksi i ostalih davanja za korištenje deponije. Izvedba, kontrola kakvoće i obračun prema OTU 2-01.
   Obračun radova:
Po kubičnom metru  iskopanog sraslog materijala i stvarno prevezenog na određenu udaljenost.
</t>
  </si>
  <si>
    <t>Izrada nasipa od miješanih kamenih materijala iz iskopa na gradilištu , Sz≥100 %, Ms≥35 MN/m2. Ovaj rad obuhvaća strojno nasipanje i razastiranje (prijevoz obračunat u stavci 2.2.),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i nabava materijala te planiranje pokosa nasipa i čišćenje okoline, sav ostali rad, transporti i oprema, kao i ispitivanja i kontrola kakvoće. Izvedba, kontrola kakvoće i obračun prema OTU.
  Obračun radova:
Po kubičnom metru ugrađenog i zbijenog nasipa.</t>
  </si>
  <si>
    <t>Izrada nasipa (uključuje nabavu materijala) od miješanih kamenih materijala(preporuča se mjestimično koristiti jalovinu kod manjih nasipa), Sz≥100 %, Ms≥35 MN/m2. Ovaj rad obuhvaća nabavu materijala iz legalnog kamenoloma, utovar u prijevozno sredstvo, transport i istovar na mjestu ugradnje,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i nabava materijala te planiranje pokosa nasipa i čišćenje okoline, sav ostali rad, transporti i oprema, kao i ispitivanja i kontrola kakvoće. Izvedba, kontrola kakvoće i obračun prema OTU.
  Obračun radova:
Po kubičnom metru ugrađenog i zbijenog nasipa.</t>
  </si>
  <si>
    <t>Izrada bankina  i/ili berme od zrnatog kamenog materijala. Bankina se izvodi na uredno izvedenoj i preuzetoj podlozi, veličine zrna 0-31,5 mm, širine i debljine u zbijenom stanju prema projektu, a ovisno o debljini kolničke konstrukcije. U cijenu je uključena nabava i prijevoz potrebnog materijala, razastiranje, grubo i fino planiranje, te zbijanje do tražene zbijenosti, debljine sloja i nagiba prema projektu i svi potrebni strojevi za dovršenje stavke. Obračun je u m1 izrađene bankine debljine i širine određene projektom. Izvedba, kontrola kakvoće i obračun prema navedenim OTU.
  Obračun radova:
Rad se mjeri u metrima dužnim potpuno završene bankine/berme.</t>
  </si>
  <si>
    <t>Izrada posteljice od miješanih materijala, Sz≥100 %, Ms≥40 Mn/m2. Strojna izrada posteljice od miješanih materijala, završnog sloja usjeka ili nasipa, ujednačene nosivosti s grubim i finim planiranjem, sanacijom pojedinih manjih površina slabijeg materijala i zbijanjem do tražene zbijenosti uz potrebno vlaženje ili sušenje. Izrada posteljice mora biti prema projektu, osobito obzirom na visinske kote, postignute nagibe i zbijenost materijala. Obračun je u četvornim metrima uređene i zbijene posteljice. U cijeni je uključen sav rad, materijal te prijevozi, potrebni za potpuno dovršenje uređene i zbijene posteljice, uključujući i ispitivanje i kontrolu kakvoće. Izvedba, kontrola kakvoće i obračun prema OTU 2-10, 2-10.1 i 2-10.2
  Obračun radova:
Po kvadratnom metru uređene i zbijene posteljice.</t>
  </si>
  <si>
    <t xml:space="preserve">Uređenje temeljnog tla mehaničkim zbijanjem vezana tla, Sz≥97 %, Ms≥20 MN/m2.  U cijenu je uključeno prethodno čišćenje te planiranje  i rad potreban za postizanje optimalne vlažnosti vezanih tala, vlaženjem ili rahljenjem i sušenjem, izravnavanje površine tla i zbijanje odgovarajućim sredstvima do tražene zbijenosti te sav rad, materijal i oprema potrebni za potpuno dovršenje stavke uključujući i ispitivanje i kontrolu kakvoće. Izvedba, kontrola kakvoće i obračun prema navedenom OTU.
Obračun radova:
Po četvornom metru stvarno uređenog temeljnog tla.   </t>
  </si>
  <si>
    <t>A.E.1
PTU1
6-01</t>
  </si>
  <si>
    <r>
      <t xml:space="preserve">Izrada novog sloja (teško prometno opterećenje)  od </t>
    </r>
    <r>
      <rPr>
        <b/>
        <sz val="10"/>
        <rFont val="Arial"/>
        <family val="2"/>
      </rPr>
      <t>AC22 base 50/70 AG6 M2, debljine 6.0 cm</t>
    </r>
    <r>
      <rPr>
        <sz val="10"/>
        <rFont val="Arial"/>
        <family val="2"/>
      </rPr>
      <t>. Ovaj sloj radi se na mjestima izrade novog kolnika.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
  Obračun radova:
Ovaj rad se mjeri i obračunava u kvadratnim metrima gornje površine stvarno položenog sloja.</t>
    </r>
  </si>
  <si>
    <r>
      <t>Izrada habajućeg sloja (teško prometno opterećenje)</t>
    </r>
    <r>
      <rPr>
        <b/>
        <sz val="10"/>
        <rFont val="Arial"/>
        <family val="2"/>
      </rPr>
      <t xml:space="preserve"> AC 11 surf  50/70 AG2 M2, debljine 4,0 cm</t>
    </r>
    <r>
      <rPr>
        <sz val="10"/>
        <rFont val="Arial"/>
        <family val="2"/>
      </rPr>
      <t>.  U cijeni su sadržani svi troškovi nabave materijala, proizvodnje i ugradnje asfaltne mješavine, prijevoz, oprema i sve ostalo što je potrebno za potpuno izvođenje radova. Obračun je po m2 položenog i ugrađenog habajućeg sloja od asfaltbetona sukladno projektu. Izvedba i kontrola kakvoće prema (HRN EN 13108-1)  i tehničkim svojstvima i zahtjevima za građevne proizvode za proizvodnju asfaltnih mješavina i za asfaltne slojeve kolnika.
  Obračun radova:
Ovaj rad se mjeri i obračunava u kvadratnim metrima  gornje površine stvarno položenog sloja.</t>
    </r>
  </si>
  <si>
    <t>Nabava, doprema i ugradnja betonskih rubnjaka dimenzija 15/25 (C40/50) na temelj od betona C16/20.
Radovi se odnose na nogostupe duž planirane pristupne prometnice. Postavljanje rubnjaka prema detaljima iz projekta.  Obračun je po m1 izvedenog rubnjaka, a u cijeni je uključena izvedba podloge, nabava i doprema predgotovljenih elemenata i betona, privremeno uskladištenje i razvoz, svi prijevozi i prijenosi, priprema podloge, rad na ugradnji s obradom sljubnica, njega betona te sav potreban dodatni rad, oprema i materijal što je potreban za potpuno dovršenje stavke.
  Obračun radova:
Obračun se vrši po  dužnom metru ugrađenog rubnjaka zajedno s temeljom.</t>
  </si>
  <si>
    <t>Izrada nosivog sloja nogostupa od mehanički stabiliziranog drobljenog kamenog materijala, debljine  15 cm.
Radovi se odnose na nosivi sloj ispod asfalta nogostupa, te velikog i malog rubnjaka.  Rad obuhvaća dobavu i ugradnju drobljenog kamenog materijala veličine zrna  0-31,5 mm. U cijenu je uključena dobava materijala, utovar, prijevoz, i ugradnja (strojno razastiranje, planiranje i zbijanje do traženog modula stišljivosti ili stupnja zbijenosti) na uređenu i preuzetu podlogu.
Zahtjevi kvalitete: stupanj zbijenosti u odnosu na standardni Proktorov postupak Sz ≥ 100% , a modul stišljivosti mjeren kružnom pločom Ø30cm Ms ≥ 60 MN/m2. 
  Obračun radova:
Obračun se vrši po kubičnom metru ugrađenog materijala u zbijenom stanju.</t>
  </si>
  <si>
    <t>7-12</t>
  </si>
  <si>
    <t>Izrada kosih pješačkih rampi na pješačkim prijelazima širine 0.8 m, dužine 2.8 m i nagiba do 10 %, od betonskih elemenata (ploča) dimenzija 40x40x8 cm. Rampe omogućuju savladavanja arhitektonskih barijera invalidnim osobama smanjene pokretljivosti tako da se s nogostupa nesmetano mogu kretati preko pješačkih prijelaza (zebre za pješake).
 Jedinična cijena obuhvaća izradu podloge od betona C16/20, debljine 20 cm, nabavu, prijevoz i ugradnju betonskih ploča na cementni mort debljine 3 cm te sve ostalo potrebno za potpuno dovršenje stavke, kao i čišćenje nakon završenih građevinskih radova. Oblik i dimenzije sukladno odredbama Pravilnika o osiguranju pristupačnosti građevina osobama s invaliditetom i smanjene pokretljivosti (NN 151/05). 
  Obračun radova:
Po komadu izvedene rampe.</t>
  </si>
  <si>
    <t>znak B31 (40)</t>
  </si>
  <si>
    <t>znak B61</t>
  </si>
  <si>
    <t>znak C02  60/60</t>
  </si>
  <si>
    <t>Stupovi prometnog znaka. Prometni znakovi pričvršćuju se na stupove koji su izrađeni od čeličnih cijevi zaštićeni protiv korozije postupkom vrućeg cinčanja. Promjer stupa je 2,5'' debljina stjenke minimalno 3 mm, a  dužine 3,5m. U cijenu ulazi izrada stupova, iskop i betoniranje temelja, učvršćivanje stupova i ostali poslovi vezani uz postavljanje stupova prometnih znakova. 
  Obračun radova:
Po komadu postavljenog stupa.</t>
  </si>
  <si>
    <t>Isprekidana razdjelna linija, širine 20cm duljina punog dijela 1.0 m, isprekidanog 1.0 m .
  Obračun radova:
Po dužnom metru iscrtane linije uključujući međurazmake.</t>
  </si>
  <si>
    <t>Pješački prijelazi (H18).
  Obračun radova:
Po kvadratnom metru iscrtane površine.</t>
  </si>
  <si>
    <t>Uklanjanje i drobljenje asfaltnih slojeva postojeće kolničke konstrukcije debljine 4-6 cm. Stavka obuhvaća kompletno uklanjanje odgovarajućim tehnološkim postupkom svih postojećih asfaltnih slojeva iz kolničke konstrukcije, utovar i odvoz uklonjenog asfaltnog sloja te stalno odlaganje na mjesto oporabe ili zbrinjavanja koje odabire izvoditelj radova. Predlaže se odlaganje na prostor asfaltne baze gdje se isti kasnije drobljenjem i oporabom može reciklirati za porebe ponovne ugradnje. Jedinična cijena obuhvaća sav rad i opremu potrebnu za potpuno dovršenje stavke.  Izvedba, kontrola kakvoće i obračun prema OTU. 
  Obračun radova:
Obračun je po kubnom metru uklonjenih asfaltnih slojeva kolničke konstrukcije.</t>
  </si>
  <si>
    <r>
      <t>Nabava, doprema i ugradnja kompletnih(uključivo betonsku ploču i poklopac) montažnih polietilenskih revizijskih okana(</t>
    </r>
    <r>
      <rPr>
        <sz val="10"/>
        <rFont val="Arial"/>
        <family val="2"/>
        <charset val="238"/>
      </rPr>
      <t xml:space="preserve">kao tip </t>
    </r>
    <r>
      <rPr>
        <i/>
        <sz val="10"/>
        <rFont val="Arial"/>
        <family val="2"/>
        <charset val="238"/>
      </rPr>
      <t>Vargon ili neki drugi jednako vrijedan</t>
    </r>
    <r>
      <rPr>
        <sz val="10"/>
        <rFont val="Arial"/>
        <family val="2"/>
      </rPr>
      <t xml:space="preserve">) promjera D=1000mm (sa integriranim polipropilenskim gazištima  i ugrađenim naglavcima na mjestima priključaka). Okno se naslanja na podlogu debljine 15-20cm od betona C16/20. Otvor okna se pokriva armiranobetonskom pločom dimenzija 1,45x1,45cm sa otvorom na koju se stavlja kanalizacijski poklopac i okvir D=600mm za opterećenje 40t. Svi ostali elementi se izvode prema nacrtu i tabeli izvedenih podataka danim u projektu.
  Obračun radova:
Obračun po komadu ugrađenog okna.                         </t>
    </r>
  </si>
  <si>
    <r>
      <t>Obračun po m</t>
    </r>
    <r>
      <rPr>
        <vertAlign val="superscript"/>
        <sz val="10"/>
        <rFont val="Arial CE"/>
        <family val="2"/>
        <charset val="238"/>
      </rPr>
      <t>3</t>
    </r>
    <r>
      <rPr>
        <sz val="10"/>
        <rFont val="Arial CE"/>
        <family val="2"/>
        <charset val="238"/>
      </rPr>
      <t xml:space="preserve"> ugrađenog betona </t>
    </r>
  </si>
  <si>
    <r>
      <t xml:space="preserve">Nabava, doprema i montaža armatura, s vijcima i brtvama. Armature moraju odgovarati DIN 32230-4 za pitku vodu i biti izvedene za prirubnički spoj za dozvoljeni radni tlak PFA 10 bara. Sve armature moraju biti izrađene od nodularnog lijeva GGG.
Armature izvana i iznutra moraju biti zaštičene epoksidnim prahom min. debljine nanosa 250 </t>
    </r>
    <r>
      <rPr>
        <sz val="10"/>
        <rFont val="Arial"/>
        <family val="2"/>
        <charset val="238"/>
      </rPr>
      <t>µm s KTW atestom za pitku vodu.
Vijčani materijal i brtve moraju biti uključeni u cijenu armatura.</t>
    </r>
  </si>
  <si>
    <t>Iskop rova za polaganje cijevi za odvodnju oborinske i otpadne vode s proširenjima za okno s taložnicom i revizijska okna te taložnik i separator ulja i masti.
Iskop treba obavljati strojno, prema mjerama i visinskim kotama iz projekta. Iskop se vrši u materijalu “B” i “C” kategorije mehaničkim putem. U jediničnoj cijeni je uračunato uklanjanje urušenog materijala, utovar materijala u vozilo, prijevoz na deponiju i deponiranje, plaćanje taksi i ostalih davanja za korištenje deponije, uključujući obvezu izvođača da pronađe deponiju. U jediničnu cijenu uračunata sva miniranja i crpljenje podzemne vode. 
  Obračun radova:
Po kubičnom metru stvarno izvršenog iskopa tla u sraslom stanju.</t>
  </si>
  <si>
    <r>
      <t xml:space="preserve">Nabava, doprema i ugradnja kompletnih(uključivo betonsku ploču i poklopac) montažnih uličnih slivnika od PEHD cijevi D=500mm iz jednog komada. Slivnik se naslanja na betonsku ploču C16/20, debljine 15cm na podlozi debljine 15cm od betona C16/20. Otvor slivnika se pokriva armirano-betonskom pločom dimenzija 90x90cm sa otvorom na koju se stavlja ravna kanalizacijska rešetka i okvir 400/400mm za opterećenje 40 t. Odvodnja iz slivnika vrši se PEHD cijevima  D=200mm.  </t>
    </r>
    <r>
      <rPr>
        <b/>
        <sz val="10"/>
        <color indexed="8"/>
        <rFont val="Arial"/>
        <family val="2"/>
        <charset val="238"/>
      </rPr>
      <t>Opis stavke je za jedan slivnik.</t>
    </r>
    <r>
      <rPr>
        <sz val="10"/>
        <color indexed="8"/>
        <rFont val="Arial"/>
        <family val="2"/>
        <charset val="238"/>
      </rPr>
      <t xml:space="preserve">
  Obračun radova:
Obračun po komadu ugrađenog slivnika. </t>
    </r>
  </si>
  <si>
    <t>DN 200</t>
  </si>
  <si>
    <t>DN 100</t>
  </si>
  <si>
    <t>DN 80</t>
  </si>
  <si>
    <t xml:space="preserve">Nabava, doprema i postavljanje lijevano željeznih kapa za zasun s ugradbenom garniturom iznad bunarića . 
Obračun po komadu ugrađenih kapa.
</t>
  </si>
  <si>
    <t>DN 100 mm</t>
  </si>
  <si>
    <t xml:space="preserve">d) Eliptični zasun s  kotačem </t>
  </si>
  <si>
    <t>100 mm, PFA 1,0 Mpa</t>
  </si>
  <si>
    <t>f) Montažno-demontažni komad</t>
  </si>
  <si>
    <t>Nabava i doprema lijevano čeličnih penjalica DN 25 mm, širine 46cm za okno ogranka. Penjalice se ugrađuju u oštemane rupe na razmaku 30 cm, prva 60 cm i na razmaku gazne površine od zida 20 cm . U cijenu uključiti dvostruko miniziranje i ličenje.</t>
  </si>
  <si>
    <t>Obračun po komadu  penjalice.</t>
  </si>
  <si>
    <t>1.8.</t>
  </si>
  <si>
    <t>1.9.</t>
  </si>
  <si>
    <t>2.8.</t>
  </si>
  <si>
    <t>6.1.</t>
  </si>
  <si>
    <t>6.1.2.</t>
  </si>
  <si>
    <t>6.1.3.</t>
  </si>
  <si>
    <t>6.2.</t>
  </si>
  <si>
    <t>6.2.1.</t>
  </si>
  <si>
    <t>6.2.2.</t>
  </si>
  <si>
    <t>6.2.3.</t>
  </si>
  <si>
    <t>6.2.5.</t>
  </si>
  <si>
    <t>6.2.6.</t>
  </si>
  <si>
    <t>6.2.7.</t>
  </si>
  <si>
    <t>6.2.8.</t>
  </si>
  <si>
    <t>7.1.1.</t>
  </si>
  <si>
    <t>7.2.</t>
  </si>
  <si>
    <t>7.2.1.</t>
  </si>
  <si>
    <t>7.2.2.</t>
  </si>
  <si>
    <t>7.2.3.</t>
  </si>
  <si>
    <t>7.2.4.</t>
  </si>
  <si>
    <t>7.2.5.</t>
  </si>
  <si>
    <t>7.2.6.</t>
  </si>
  <si>
    <t>7.4.1.</t>
  </si>
  <si>
    <t>7.4.2.</t>
  </si>
  <si>
    <t>7.4.3.</t>
  </si>
  <si>
    <t>7.4.4.</t>
  </si>
  <si>
    <t>Nabava, doprema i ugradnja korugiranih PEHD cijevi klase SN8 sa pripadajućim spojnicama (kao tip Vargon ili neki drugi jednako vrijedan___________________). Cijevi polagati na pripremljenu pješčanu posteljicu, na koju trebaju ravnomjerno nalijegati. Stavka uključuje i ispitivanje na vodonepropusnost i čistoću položenih cijevi. Naveden je vanjski promjer cijevi. Uključene su i cijevi od slivnika do okna
  Obračun radova:
Obračun po metru dužnom ugrađene cijevi.</t>
  </si>
  <si>
    <t xml:space="preserve">Izrada kućnih priključaka na novoplanirani kolektor fekalne kanalizacije s kompletnim materijalom za priključak DN 160mm od okna do granice parcele prometnice, a na mjestu pojedine građevinske parcele. Stavka obuhvaća sav potreban materijal (PEHD cijev DN160mm klase SN8 dužine cca 5m sa zaptivanjem na kraju iste), te sav rad (iskop rova, polaganje cijevi, zasipanje, spajanje na okno i drugo) za potpuno dovršenje ove grupe radova. obračun se vrši po kompletno izvedenom i privremeno plombiranom priključku za pojedini objekat. 
  Obračun radova:
Obračun po komadu izvedenog priključka.                         </t>
  </si>
  <si>
    <t xml:space="preserve">Izrada kućnih priključaka na planirani cjevovod s kompletnim materijalom za priključak fi 50mm (ogrlica i EV zasuni, produžetak za zasun, PVC cijev dužine cca 8m, kuglasti ventil, brojilo, svi potrebni fitinzi, tipski zdenac sa metalnim poklopcem) te montažom ugradbene garniture i postavljanjem(zidanjem) okna.  Obračun se vrši po komadu kućnog priključka za pojedinu građevinsku parcelu sa jedne ili druge strane prometnice. 
  Obračun radova:                  
Obračun po komadu izvedenog priključka.
</t>
  </si>
  <si>
    <t xml:space="preserve">Sastavio :
mr.sc. Rade Gusić, dipl. inž. građ.
</t>
  </si>
  <si>
    <t>ODVODNJA FEKALNE  VODE</t>
  </si>
  <si>
    <t>ODVODNJA OBORINSKE  VODE</t>
  </si>
  <si>
    <t>8.2.6.</t>
  </si>
  <si>
    <t>9</t>
  </si>
  <si>
    <t>9.1.1.</t>
  </si>
  <si>
    <t>9.2.1.</t>
  </si>
  <si>
    <t>9.2.2.</t>
  </si>
  <si>
    <t>9.2.3.</t>
  </si>
  <si>
    <t>9.2.4.</t>
  </si>
  <si>
    <t>9.2.5.</t>
  </si>
  <si>
    <t>9.3.1.</t>
  </si>
  <si>
    <t>9.4.1.</t>
  </si>
  <si>
    <t>9.5.1.</t>
  </si>
  <si>
    <t>9.5.2.</t>
  </si>
  <si>
    <t>9.5.3.</t>
  </si>
  <si>
    <t>9.5.4.</t>
  </si>
  <si>
    <t>9.5.5.</t>
  </si>
  <si>
    <t>9.5.6.</t>
  </si>
  <si>
    <t>9.5.7.</t>
  </si>
  <si>
    <t>9.5.8.</t>
  </si>
  <si>
    <t>9.6.1.</t>
  </si>
  <si>
    <t>9.6.2.</t>
  </si>
  <si>
    <t>9.6.3.</t>
  </si>
  <si>
    <t>ODVODNJA OBORINSKE VODE</t>
  </si>
  <si>
    <t>1-02.6.</t>
  </si>
  <si>
    <t>Izrada katastra izvedenog stanja.
Nakon završetka radova, izvođač je dužan napraviti katastar izvedenog stanja angažiranjem poduzeća specijaliziranog za takvu vrstu djelatnosti. Radove izvesti prema važećem O.T.U.
Obračun se vrši po dužnom metru trase.</t>
  </si>
  <si>
    <r>
      <t xml:space="preserve">Iskop rova za polaganje cijevi za odvodnju </t>
    </r>
    <r>
      <rPr>
        <b/>
        <sz val="10"/>
        <rFont val="Arial"/>
        <family val="2"/>
        <charset val="238"/>
      </rPr>
      <t>otpadne vode</t>
    </r>
    <r>
      <rPr>
        <sz val="10"/>
        <rFont val="Arial"/>
        <family val="2"/>
        <charset val="238"/>
      </rPr>
      <t xml:space="preserve"> s proširenjima za okno s taložnicom i revizijska okna te taložnik i separator ulja i masti.
Iskop treba obavljati strojno, prema mjerama i visinskim kotama iz projekta. Iskop se vrši u materijalu “B” i “C” kategorije mehaničkim putem. U jediničnoj cijeni je uračunato uklanjanje urušenog materijala, utovar materijala u vozilo, prijevoz na deponiju i deponiranje, plaćanje taksi i ostalih davanja za korištenje deponije, uključujući obvezu izvođača da pronađe deponiju. U jediničnu cijenu uračunata sva miniranja i crpljenje podzemne vode. Radove izvesti prema važećem O.T.U.
  Obračun radova:
Po kubičnom metru stvarno izvršenog iskopa tla u sraslom stanju.</t>
    </r>
  </si>
  <si>
    <t>Kolčenje kabelske trase ili osi kabelskih rovova javne rasvjete i trase DTK obuhvaća radove koji prethode iskopu kabelskih kanala, a značajni su za kvalitetno obavljanje cijelog posla. Kolčenju moraju biti nazočni:</t>
  </si>
  <si>
    <t>- Predstavnici investitora</t>
  </si>
  <si>
    <t>- Nadzorni inženjer</t>
  </si>
  <si>
    <t>- Izvoditelji radova</t>
  </si>
  <si>
    <t>- Predstavnici komunalnog vodovodnog poduzeća</t>
  </si>
  <si>
    <t>- Predstavnici davatelja telekomunikacijskih usluga</t>
  </si>
  <si>
    <t>- Predstavnici elektrodistributera</t>
  </si>
  <si>
    <t>- Po potrebi projektant</t>
  </si>
  <si>
    <t>Ukupna duljina kabelske trase</t>
  </si>
  <si>
    <t>Izrada tehničke dokumentacije izvedenog stanja. Elaborat se izrađuje i predaje u tri primjerka.</t>
  </si>
  <si>
    <t>kpl</t>
  </si>
  <si>
    <t>Kartiranje snimljenih podataka prema pravilima katastra vodova i upis u katastar vodova. Elaborat se izrađuje i predaje u tri primjerka. Ove poslove obavlja tvrtka registrirana za geodetske poslove. Obračun i plaćanje po izrađenom i zaprimljenom elaboratu.</t>
  </si>
  <si>
    <t>UKUPNO PRIPREMNI I ZAVRŠNI RADOVI:</t>
  </si>
  <si>
    <t xml:space="preserve">Strojni iskop rova širine 90 cm (dno), dubine 80 cm u zemlji B kategorije (uz odlaganje materijala iz iskopa 1 m od rova) </t>
  </si>
  <si>
    <r>
      <t>m</t>
    </r>
    <r>
      <rPr>
        <vertAlign val="superscript"/>
        <sz val="11"/>
        <rFont val="Calibri"/>
        <family val="2"/>
      </rPr>
      <t>3</t>
    </r>
  </si>
  <si>
    <t>Strojni iskop jame dubine 95 cm, u zemlji IV i V kategorije za temelj rasvjetnog stupa, duljina i širina (dna) iskopa je 75x75 cm.</t>
  </si>
  <si>
    <t>Ručno grubo planiranje dna iskopanih rovova</t>
  </si>
  <si>
    <r>
      <t>m</t>
    </r>
    <r>
      <rPr>
        <vertAlign val="superscript"/>
        <sz val="11"/>
        <rFont val="Calibri"/>
        <family val="2"/>
      </rPr>
      <t>2</t>
    </r>
  </si>
  <si>
    <t xml:space="preserve">Dobava i izrada posteljice od pijeska ili "nule", u sloju debljine 10 cm, te nakon polaganja kabela i cijevi zasipanje istim pijeskom u sloju debljine 20 cm s poravnavanjem i nabijanjem, tako da je ukupni sloj pijeska u rovu 30 cm </t>
  </si>
  <si>
    <t xml:space="preserve">Zatrpavanje dijela kabelskog rova u visini 37-41 cm tucanikom ili probranim materijalom iz iskopa u slojevima s nabijanjem do potpune zbijenosti od min Ms= 80 Mpa. 30 cm od vrha kabelskog rova postavljaju se PVC trake s upozoravajućim tekstom </t>
  </si>
  <si>
    <t>Zatrpavanje preostalog dijela kabelskih rovova do visine završnog sloja mehanički stabiliziranim zrnatim kamenim materijalom, veličina zrna 0-63mm u visini od 15cm</t>
  </si>
  <si>
    <t>Odvoz preostalog materijala iz iskopa i ostalog otpadnog materijala za vrijeme izvođenja i nakon završetka radova na mjesni deponij udaljen do 10 km, uključivo utovar i istovar.</t>
  </si>
  <si>
    <t>UKUPNO ZEMLJANI RADOVI:</t>
  </si>
  <si>
    <t>Izrada temelja za stup visine 7m iz betona kvalitete C16/20.</t>
  </si>
  <si>
    <r>
      <t>m</t>
    </r>
    <r>
      <rPr>
        <vertAlign val="superscript"/>
        <sz val="10"/>
        <rFont val="Calibri"/>
        <family val="2"/>
      </rPr>
      <t>3</t>
    </r>
  </si>
  <si>
    <t>Dimenzije temelja:</t>
  </si>
  <si>
    <t>Duljina 0,7m; širina 0,7m; dubina 0,85m;</t>
  </si>
  <si>
    <r>
      <t>Ukupni volumen betona 0,34m</t>
    </r>
    <r>
      <rPr>
        <vertAlign val="superscript"/>
        <sz val="10"/>
        <rFont val="Calibri"/>
        <family val="2"/>
      </rPr>
      <t>3</t>
    </r>
    <r>
      <rPr>
        <sz val="10"/>
        <rFont val="Calibri"/>
        <family val="2"/>
      </rPr>
      <t xml:space="preserve">. </t>
    </r>
  </si>
  <si>
    <t>Ugradnja sidrenih vijaka pomoću šablona, ugradnja 2 kom  PVC cijevi F50mm dužine 1200mm</t>
  </si>
  <si>
    <t>Skica temelja s rasporedom temeljnih vijaka data u grafičkom dijelu.</t>
  </si>
  <si>
    <t xml:space="preserve">Temelj je dimenzioniran za tla čija je </t>
  </si>
  <si>
    <r>
      <t>nosivost 20 N/cm</t>
    </r>
    <r>
      <rPr>
        <vertAlign val="superscript"/>
        <sz val="10"/>
        <rFont val="Calibri"/>
        <family val="2"/>
      </rPr>
      <t>2</t>
    </r>
    <r>
      <rPr>
        <sz val="10"/>
        <rFont val="Calibri"/>
        <family val="2"/>
      </rPr>
      <t>. Ukupno betona C16/20</t>
    </r>
  </si>
  <si>
    <t>UKUPNO BETONSKI RADOVI:</t>
  </si>
  <si>
    <t>Izrada oplate temelja rasvjetnih stupova s oplatom koja daje glatku površinu dimenzija 0,9x0,8m. Ukupno</t>
  </si>
  <si>
    <r>
      <t>m</t>
    </r>
    <r>
      <rPr>
        <vertAlign val="superscript"/>
        <sz val="12"/>
        <rFont val="Calibri"/>
        <family val="2"/>
      </rPr>
      <t>2</t>
    </r>
  </si>
  <si>
    <t>Ostali nenabrojani sitni spojni i montažni pribor i materijal (drvena građa za pomoćnu oplatu, čavli, itd)</t>
  </si>
  <si>
    <t>UKUPNO TESARSKI RADOVI:</t>
  </si>
  <si>
    <t>Dobava, montaža i spajanje razvodnog ormara javne rasvjete KRO-JR (JR1), poliesterski, za slobodnu montažu na otvorenom prostoru, dimenzija 1000x1300x320mm, komplet s betonskim postoljem (temeljom), opremljen sa slijedećom opremom:</t>
  </si>
  <si>
    <t>kompl</t>
  </si>
  <si>
    <t>Sekcija dovoda:</t>
  </si>
  <si>
    <t>- Rastavni osigurač, tropolni veličine 160/63A (kom 1)</t>
  </si>
  <si>
    <t>- Rastavni osigurač, tropolni veličine 160/35A (kom 1)</t>
  </si>
  <si>
    <t>- Odvodnik prenapona 275V/10kA (kom 1)</t>
  </si>
  <si>
    <t>- Brojilo, 3fazno, 3x400/230V, 10-60A, kl. 1.5 (kom 1)</t>
  </si>
  <si>
    <t>Sekcija rasvjete:</t>
  </si>
  <si>
    <t>- Rastavni osigurač, tropolni veličine 160/35A (kom 5)</t>
  </si>
  <si>
    <t>- Rastavni osigurač, tropolni veličine 160/16A (kom 1)</t>
  </si>
  <si>
    <t>- Sklopnik 110A (95A AC3), tropolni, napajanje 230V,50Hz (kom 1)</t>
  </si>
  <si>
    <t>- Uklopni sat, baterija 72h, 230V,50Hz, tjedni, dnevni, 2 CO kontakta (kom 1)</t>
  </si>
  <si>
    <t>- MTU uređaj za tonfrekventnno upravljanje, 230V, 50Hz, 2 CO (kom 1)</t>
  </si>
  <si>
    <t>- Izborna sklopka GN20-83 za odabir načina rada (kom 1)</t>
  </si>
  <si>
    <t>- Minijaturni instalacijski prekidač,1-polni, B 10A (kom 2)</t>
  </si>
  <si>
    <t>- Mikrosklopka 4A/250V</t>
  </si>
  <si>
    <t>- Žarulja, s grlom E27, 60W</t>
  </si>
  <si>
    <t>Gore navedena oprema je ugrađena u ormar, s dvije sekcije, jedna s ključem HEP-a, a druga s ključem za JR. U sekciju s ključem HEP-a je ugrađeno brojilo radne energije, a u drugu sekciju je ugrađena ostala oprema. Ormar je predviđen za vanjsku montažu. Mehanička zaštita ormara je IP 54. Ormar je komplet ožičen i spreman za montažu i spajanje. Ormar treba imati postolje (betonsko, s prolazom za kabele).
PONUĐENI PROIZVOD:___________________
______________________________________ (Usuglasiti sa predstavnikom investitora i Glavnim projektantom)</t>
  </si>
  <si>
    <t>Dobava i montaža čeličnog višekutnog stupa visine h = 7 m, stup mora imati antikorozivnu zaštitu izvana i iznutra, mora biti opremljen vratima, letvicom za ovjes stupne razdjelnice, stupnom razdjelnicom, vijkom za uzemljenje izvana i iznutra, mora biti isporučen sa pripadajućim temeljnim vijcima, maticama i šablonom za ugradnju temeljnih vijaka; na vrhu stupa nasadnik za montažu svjetiljke mora biti promjera f 60 mm i dužine 100 mm, za III. vjetrovnu zonu, tip kao Omega ORS-V1-7/3</t>
  </si>
  <si>
    <t xml:space="preserve">Dobava, montaža i spajanje cestovne  LED svjetiljke snage 38W sa svim montažnim i spojnim priborom sa jednakim ili boljim karakteristikama od sljedećih:                                                                                                                       
- kućište i poklopac svjetiljke od aluminija                                                   - pokrov optike od polikarbonata       
- svjetlosna efikasnosti  91%;                                                                      - svjetlosni tok LED izvora 5040 lm                                                                                
- stupanj zaštite IP66, IK08                                                                               - temperatura boje svjetlosti 3000K                                                             - indeks uzvrata boje minimalno 80                                                                - životni vijek pri L80B10 100.000 sati                                                                                                                                                                                                                                                          - tip kao Philips Iridium LED Medium ili jednakovrijedno _________                                                                                                                               </t>
  </si>
  <si>
    <t>Nabava, i montaža 2xPVC cijevi F50mm sa provučenom žicom za ulaz-izlaz kabela u stup dužine 1,m.</t>
  </si>
  <si>
    <r>
      <t>Nabava, doprema i polaganje kabela PP00-A 4x25mm</t>
    </r>
    <r>
      <rPr>
        <vertAlign val="superscript"/>
        <sz val="10"/>
        <rFont val="Calibri"/>
        <family val="2"/>
      </rPr>
      <t>2</t>
    </r>
    <r>
      <rPr>
        <sz val="10"/>
        <rFont val="Calibri"/>
        <family val="2"/>
      </rPr>
      <t xml:space="preserve"> , za polaganje nove trase uz uvlačenje krajeva u temelj rasvjetnog stupa.</t>
    </r>
  </si>
  <si>
    <r>
      <t>Nabava, doprema i polaganje Cu užeta 50mm</t>
    </r>
    <r>
      <rPr>
        <vertAlign val="superscript"/>
        <sz val="10"/>
        <rFont val="Calibri"/>
        <family val="2"/>
      </rPr>
      <t>2</t>
    </r>
    <r>
      <rPr>
        <sz val="10"/>
        <rFont val="Calibri"/>
        <family val="2"/>
      </rPr>
      <t xml:space="preserve"> u KB kanal za uzemljenje trase.</t>
    </r>
  </si>
  <si>
    <t>Nabava, doprema materijala i izvođenje instalacije stupa kabelom PP00y 3x2,5mm2 – 8 m po rasvjetnom tijelu</t>
  </si>
  <si>
    <t>Nabava, doprema i polaganje GAL štitnika</t>
  </si>
  <si>
    <t>Nabava, doprema i polaganje trake upozorenja “POZOR ENERGETSKI KABEL”</t>
  </si>
  <si>
    <t>Nabava, doprema, spajanje H spojnice za spajanje rasvjetnih stupova i ostalih metalnih masa na Cu uže.
Obračun radova je po komadu postavljene spojnice</t>
  </si>
  <si>
    <t>Ostali nenabrojani sitni spojni i montažni pribor i materijal (kao odstojnici, vezice za kabele, pločice itd)</t>
  </si>
  <si>
    <t>1</t>
  </si>
  <si>
    <t>Nabava, i montaža 2xPVC cijevi F50mm</t>
  </si>
  <si>
    <t>Nabava, i montaža 2xPEHD cijevi F110mm</t>
  </si>
  <si>
    <t xml:space="preserve">Nabava, doprema, montaža montažnog betonskog zdenca tip MZ D0 koji se sastoji se od : 
a) donjeg elementa, koji u svojim stranicama ima otvore za ugradnju uvodnih ploča prema potrebi 
b) srednjeg elementa 
c) betonskog okvira sa ugrađenim željezno lijevanim poklopcima nosivosti 150 kN i 400 kN 
d) uvodnih ploča sa ugrađenim uvodnicama. 
</t>
  </si>
  <si>
    <t>Ostali nenabrojani sitni spojni i montažni pribor i materijal</t>
  </si>
  <si>
    <r>
      <t>UKUPNO</t>
    </r>
    <r>
      <rPr>
        <b/>
        <sz val="10"/>
        <rFont val="Arial"/>
        <family val="2"/>
        <charset val="238"/>
      </rPr>
      <t xml:space="preserve"> JAVNA RASVJETA (JR):</t>
    </r>
  </si>
  <si>
    <r>
      <t>UKUPNO</t>
    </r>
    <r>
      <rPr>
        <b/>
        <sz val="10"/>
        <rFont val="Arial"/>
        <family val="2"/>
        <charset val="238"/>
      </rPr>
      <t xml:space="preserve"> DTK:</t>
    </r>
  </si>
  <si>
    <t>JAVNA RASVJETA I DTK INSTALACIJE</t>
  </si>
  <si>
    <t>10</t>
  </si>
  <si>
    <t>10.1.</t>
  </si>
  <si>
    <t>10.1.1.</t>
  </si>
  <si>
    <t>Ponuđeni proizvod:</t>
  </si>
  <si>
    <t>10.1.2.</t>
  </si>
  <si>
    <t>10.1.3.</t>
  </si>
  <si>
    <t>10.2.</t>
  </si>
  <si>
    <t>10.2.1.</t>
  </si>
  <si>
    <t>10.2.2.</t>
  </si>
  <si>
    <t>10.2.3.</t>
  </si>
  <si>
    <t>10.2.4.</t>
  </si>
  <si>
    <t>10.2.5.</t>
  </si>
  <si>
    <t>10.2.6.</t>
  </si>
  <si>
    <t>10.2.7.</t>
  </si>
  <si>
    <t>PRIPREMNO ZAVRŠNI RADOVI</t>
  </si>
  <si>
    <t>PRATEĆI GRAĐEVINSKI RADOVI - ZEMLJANI RADOVI</t>
  </si>
  <si>
    <t>10.3.</t>
  </si>
  <si>
    <t>PRATEĆI GRAĐEVINSKI RADOVI - BETONSKI RADOVI</t>
  </si>
  <si>
    <t>10.3.1.</t>
  </si>
  <si>
    <t>10.4.</t>
  </si>
  <si>
    <t>PRATEĆI GRAĐEVINSKI RADOVI - TESARSKI RADOVI</t>
  </si>
  <si>
    <t>10.4.1.</t>
  </si>
  <si>
    <t>10.4.2.</t>
  </si>
  <si>
    <t>10.5.</t>
  </si>
  <si>
    <t>ELEKTROTEHNIČKE INSTALACIJE - JAVNA RASVJETA PROMETNICE</t>
  </si>
  <si>
    <t>10.5.1.</t>
  </si>
  <si>
    <t>10.5.2.</t>
  </si>
  <si>
    <t>10.5.3.</t>
  </si>
  <si>
    <t>10.5.4.</t>
  </si>
  <si>
    <t>10.5.5.</t>
  </si>
  <si>
    <t>10.5.6.</t>
  </si>
  <si>
    <t>10.5.7.</t>
  </si>
  <si>
    <t>10.5.8.</t>
  </si>
  <si>
    <t>10.5.9.</t>
  </si>
  <si>
    <t>10.5.10.</t>
  </si>
  <si>
    <t>10.5.11.</t>
  </si>
  <si>
    <t>10.6.</t>
  </si>
  <si>
    <t>10.6.1.</t>
  </si>
  <si>
    <t>10.6.2.</t>
  </si>
  <si>
    <t>10.6.3.</t>
  </si>
  <si>
    <t>10.6.4.</t>
  </si>
  <si>
    <t xml:space="preserve">ELEKTROTEHNIČKE INSTALACIJE - DTK </t>
  </si>
  <si>
    <t>3-04.2.1.</t>
  </si>
  <si>
    <t>3-04.6.</t>
  </si>
  <si>
    <t>2-07.</t>
  </si>
  <si>
    <t>3-05.7.</t>
  </si>
  <si>
    <t>3-04.4.</t>
  </si>
  <si>
    <t>3-04.1.</t>
  </si>
  <si>
    <t>3.-04.2.1.</t>
  </si>
  <si>
    <t>3-04.4.4.</t>
  </si>
  <si>
    <t>Izrada podloge ispod kanalizacijskih cijevi, okana i obloge minimalno 10 cm ispod cijevi i 30 cm iznad tjemena i oko cijevi.
Podloga se izrađuje od nevezanog kamenog materijala veličine zrna do 12 mm. Podloge treba izraditi u debljini prema prilogu iz projekta. Rad obuhvaća nabavu, dopremu i ugradnju materijala. 
Radove izvesti prema važećem O.T.U.
Obračun se vrši po kubičnom metru ugrađenog materijala.</t>
  </si>
  <si>
    <t>Zatrpavanje rovova.
Nakon polaganja cijevi rovove treba zatrpati ispunom od miješanog materijala, veličine zrna do 64 mm. Zatrpavanje rovova se vrši do kote posteljice prometnice. Ova stavka obuhvaća i mehaničko zbijanje materijala ispune u slojevima od 30cm, sve Radove izvesti prema važećem O.T.U.
Obračun se vrši po kubičnom metru ugrađenog materijala.</t>
  </si>
  <si>
    <r>
      <t>Prijevoz na ovlašteno odlagalište građevinskog materijala kategorije "C", na odlagalište definirano od strane Investitora, na udaljenost od ~25 km. Prijevoz do mjesta istovara s razastiranjem, te potrebnim osiguranjem na gradilištu i javnim pr</t>
    </r>
    <r>
      <rPr>
        <sz val="10"/>
        <rFont val="Arial"/>
        <family val="2"/>
        <charset val="238"/>
      </rPr>
      <t>ometnicama, deponiranje, plaćanje taksi i ostalih davanja za korištenje deponije.  Količina prevezenog materijala mjeri se u  kubičnim metrima iskopanog sraslog materijala prema projektu i stvarno prevezenog na određenu udaljenost. Radove izvesti prema važećem O.T.U.
   Obračun radova:
Po kubičnom metru  iskopanog sraslog materijala i stvarno prevezenog na određenu udaljenost.</t>
    </r>
  </si>
  <si>
    <t>Ispitivanje na vodonepropusnost i čistoću profila položenih kanalizacijskih cijevi. 
Radove izvesti prema važećem O.T.U.
Obračun po metru dužnom ispitane cijevi.</t>
  </si>
  <si>
    <t xml:space="preserve">Nabava, doprema i postavljanje kanalizacijskih kišnih rešetki s okvirom 400/400mm za opterećenje 400 kN. 
Rešetke se postavljaju na okna sa taložnicom.
Radove izvesti prema važećem O.T.U.
Obračun po komadu ugrađene rešetke.
</t>
  </si>
  <si>
    <t>Iskop rovova za polaganje vodovodne cijevi . 
Cijena iskopa  jedinstvena je za sve kategorije materijala.  
Rad obuhvaća sva eventualno potrebna miniranja, uklanjanje urušenog materijala, ručno otkopavanje oko podzemnih instalacija i crpljenje podzemne vode ukoliko je to potrebno. 
Iskopani materijal deponirati sa strane rova za kasnije zatrpavanje ili odvoženje na deponiju. Iskopani materijal mora biti udaljen od ruba rova 1.0m  
U jediničnoj cijeni iskopa uključen je utovar viška materijala u vozilo, prijevoz na deponiju i deponiranje, plaćanje taksi i ostalih davanja za korištenje deponije, uključujući obvezu izvođača da pronađe deponiju. Radove izvesti prema važećem O.T.U.
Obračun se vrši po kubičnom metru stvarno 
izvršenog iskopa tla u sraslom stanju.</t>
  </si>
  <si>
    <t>Izrada podloge ispod vodovodnih cijevi i obloge 30 cm iznad tjemena i oko cijevi.
Podloga se izrađuje od nevezanog kamenog materijala veličine zrna do 8 mm. Podloge treba izraditi u debljini prema prilogu iz projekta. Rad obuhvaća nabavu, dopremu i ugradnju materijala. 
Radove izvesti prema važećem O.T.U.
Obračun se vrši po kubičnom metru ugrađenog materijala.</t>
  </si>
  <si>
    <t>Zatrpavanje rovova.
Nakon polaganja cijevirovove treba zatrpati ispunom od miješanog materijala, veličine zrna do 64 mm. Zatrpavanje rovova se vrši do kote posteljice prometnice. Ova stavka obuhvaća i mehaničko zbijanje materijala ispune u slojevima od 30cm, sve Radove izvesti prema važećem O.T.U.
Obračun se vrši po kubičnom metru ugrađenog materijala.</t>
  </si>
  <si>
    <t xml:space="preserve">Nabava, doprema i postavljanje lijevano željeznih poklopaca s okvirom  600x600mm, nosivosti 400 kN koji se postavljaju nad otvorom okna ogranka. 
Radove izvesti prema važećem O.T.U.
Obračun po komadu ugrađenog poklopca.
</t>
  </si>
  <si>
    <t>Opis radova</t>
  </si>
  <si>
    <t>ZBIRNO:</t>
  </si>
  <si>
    <t>IZGRADNJA PROMETNICE</t>
  </si>
  <si>
    <t>ODVODNJA FEKALNE VODE</t>
  </si>
  <si>
    <t>10.1</t>
  </si>
  <si>
    <t>10.2</t>
  </si>
  <si>
    <t>10.3</t>
  </si>
  <si>
    <t>10.4</t>
  </si>
  <si>
    <t>10.5</t>
  </si>
  <si>
    <t>10.6</t>
  </si>
  <si>
    <t>G.  Jediničnim cijenama su obuhvaćeni svi troškovi pripremnih i završnih radova, podizanje pomoćnih objekata, dovoz i montaža strojeva i opreme te demontaža istih po završetku posla, troškovi osiguranja gradilišta, troškovi provedbe mjera zaštite na radu tj. troškovi osiguranja izvođenja radova na siguran način, troškovi dovođenja gradilišta u uredno stanje po završetku radova, troškovi općih rizika, odgovornost i obveza proizišlih iz Ugovora i svi ostali troškovi potrebni za pravilno izvršenje pojedinog rada.
Također, jediničnim cijenama su obuhvaćeni svi troškovi koji proizlaze iz obveze izvođača da osigura dokaze o kvaliteti ugrađenih materijala i izvedenih radova. Ispitivanje i puštanje u pogon izvedene instalacije javne rasvjete obveza je izvođača.
Ponuđač je dužan ostvariti uvid u stanje predmetne građevine i uvjete rada koji vladaju na terenu te iste uzeti u obzir i uključiti u jedinične cijene radova.
Sve predradnje i zahvate potrebne za pristup do gradilišta izvođač izvodi sam o vlastitom trošku.</t>
  </si>
  <si>
    <t xml:space="preserve">H. Cijena transporta materijala iz iskopa na trasi do mjesta ugradnje u nasipe na trasi uključena je u stavci iskopa. U stavku troškovnika za izradu ostalih nasipa treba uključiti cijenu dobave odgovarajućeg materijala i transport od pozajmišta ili mjesta nabave gotovog materijala do mjesta ugradnje, uključujući obvezu izvođača da pronađe pozajmište.
Odvoz neupotrebljivog materijala iz iskopa na odgovarajuću deponiju definiran je napomenom u točci E. </t>
  </si>
  <si>
    <t>I. Izvoditelj  je dužan održavati gradilište za vrijeme izvođenja radova (održavanje zelenila, vertikalne i horizontalne signalizacije i sve ostalo potrebno za sigurno odvijanje prometa). Izvoditelj je dužan nakon završetka svih radova urediti okoliš.</t>
  </si>
  <si>
    <t>J.  Radove vezane za regulaciju prometa odnosno postavljanje i održavanje privremene prometne signalizacije za cijelo vrijeme trajanja radova, uz obvezu izrade potrebne projektne dokumentacije i ishođenje svih potrebnih suglasnosti na istu, snosi izvoditelj radova. Troškovi moraju biti uključeni u  jedinične cijene stavaka troškovnika i neće se posebno obračunavati.</t>
  </si>
  <si>
    <t>ELEKTROTEHNIČKE INSTALACIJE - JAVNA RASVJETA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</si>
</sst>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 &quot;kn&quot;"/>
    <numFmt numFmtId="166" formatCode="#,##0.00\ [$kn-41A]"/>
    <numFmt numFmtId="167" formatCode="_-* #,##0\ _$_-;\-* #,##0\ _$_-;_-* &quot;-&quot;\ _$_-;_-@_-"/>
    <numFmt numFmtId="168" formatCode="_-* #,##0.00\ _$_-;\-* #,##0.00\ _$_-;_-* &quot;-&quot;??\ _$_-;_-@_-"/>
    <numFmt numFmtId="169" formatCode="@\ &quot;*&quot;"/>
  </numFmts>
  <fonts count="54" x14ac:knownFonts="1">
    <font>
      <sz val="10"/>
      <name val="Arial"/>
      <charset val="238"/>
    </font>
    <font>
      <sz val="11"/>
      <color theme="1"/>
      <name val="Calibri"/>
      <family val="2"/>
      <charset val="238"/>
      <scheme val="minor"/>
    </font>
    <font>
      <sz val="10"/>
      <name val="Arial"/>
      <family val="2"/>
      <charset val="238"/>
    </font>
    <font>
      <sz val="8"/>
      <name val="Arial"/>
      <family val="2"/>
    </font>
    <font>
      <b/>
      <sz val="8"/>
      <name val="Arial"/>
      <family val="2"/>
    </font>
    <font>
      <b/>
      <sz val="10"/>
      <name val="Arial"/>
      <family val="2"/>
    </font>
    <font>
      <b/>
      <sz val="12"/>
      <name val="Arial CE"/>
      <family val="2"/>
      <charset val="238"/>
    </font>
    <font>
      <sz val="12"/>
      <name val="Arial CE"/>
      <family val="2"/>
      <charset val="238"/>
    </font>
    <font>
      <b/>
      <sz val="8"/>
      <name val="Arial"/>
      <family val="2"/>
      <charset val="238"/>
    </font>
    <font>
      <b/>
      <sz val="10"/>
      <name val="Arial"/>
      <family val="2"/>
      <charset val="238"/>
    </font>
    <font>
      <sz val="10"/>
      <name val="Arial"/>
      <family val="2"/>
      <charset val="238"/>
    </font>
    <font>
      <b/>
      <sz val="14"/>
      <name val="Arial"/>
      <family val="2"/>
      <charset val="238"/>
    </font>
    <font>
      <b/>
      <sz val="10"/>
      <name val="Arial CE"/>
      <family val="2"/>
      <charset val="238"/>
    </font>
    <font>
      <b/>
      <i/>
      <sz val="14"/>
      <name val="Arial CE"/>
      <charset val="238"/>
    </font>
    <font>
      <b/>
      <sz val="8"/>
      <color indexed="10"/>
      <name val="Arial"/>
      <family val="2"/>
      <charset val="238"/>
    </font>
    <font>
      <b/>
      <i/>
      <sz val="8"/>
      <name val="Arial"/>
      <family val="2"/>
      <charset val="238"/>
    </font>
    <font>
      <b/>
      <sz val="10"/>
      <color indexed="8"/>
      <name val="Arial"/>
      <family val="2"/>
    </font>
    <font>
      <b/>
      <sz val="10"/>
      <color indexed="10"/>
      <name val="Arial"/>
      <family val="2"/>
      <charset val="238"/>
    </font>
    <font>
      <sz val="10"/>
      <name val="Arial CE"/>
      <charset val="238"/>
    </font>
    <font>
      <sz val="10"/>
      <name val="Arial CE"/>
      <family val="2"/>
      <charset val="238"/>
    </font>
    <font>
      <sz val="10"/>
      <name val="Arial"/>
      <family val="2"/>
    </font>
    <font>
      <vertAlign val="superscript"/>
      <sz val="10"/>
      <color indexed="10"/>
      <name val="Arial"/>
      <family val="2"/>
      <charset val="238"/>
    </font>
    <font>
      <vertAlign val="superscript"/>
      <sz val="10"/>
      <name val="Arial"/>
      <family val="2"/>
      <charset val="238"/>
    </font>
    <font>
      <vertAlign val="superscript"/>
      <sz val="10"/>
      <name val="Arial"/>
      <family val="2"/>
    </font>
    <font>
      <sz val="10"/>
      <color indexed="10"/>
      <name val="Arial"/>
      <family val="2"/>
      <charset val="238"/>
    </font>
    <font>
      <sz val="10"/>
      <color indexed="10"/>
      <name val="Arial"/>
      <family val="2"/>
    </font>
    <font>
      <b/>
      <i/>
      <sz val="10"/>
      <name val="Arial"/>
      <family val="2"/>
      <charset val="238"/>
    </font>
    <font>
      <u/>
      <sz val="10"/>
      <name val="Arial"/>
      <family val="2"/>
    </font>
    <font>
      <sz val="10"/>
      <color indexed="8"/>
      <name val="Arial"/>
      <family val="2"/>
    </font>
    <font>
      <b/>
      <sz val="10"/>
      <color indexed="8"/>
      <name val="Arial"/>
      <family val="2"/>
      <charset val="238"/>
    </font>
    <font>
      <sz val="10"/>
      <color indexed="8"/>
      <name val="Arial"/>
      <family val="2"/>
      <charset val="238"/>
    </font>
    <font>
      <i/>
      <sz val="10"/>
      <name val="Arial"/>
      <family val="2"/>
      <charset val="238"/>
    </font>
    <font>
      <vertAlign val="superscript"/>
      <sz val="10"/>
      <name val="Arial CE"/>
      <family val="2"/>
      <charset val="238"/>
    </font>
    <font>
      <sz val="10"/>
      <color indexed="8"/>
      <name val="Arial CE"/>
      <family val="2"/>
      <charset val="238"/>
    </font>
    <font>
      <b/>
      <sz val="10"/>
      <color rgb="FFFF0000"/>
      <name val="Arial"/>
      <family val="2"/>
      <charset val="238"/>
    </font>
    <font>
      <sz val="10"/>
      <color rgb="FFFF0000"/>
      <name val="Arial"/>
      <family val="2"/>
      <charset val="238"/>
    </font>
    <font>
      <sz val="10"/>
      <color rgb="FFFFC000"/>
      <name val="Arial"/>
      <family val="2"/>
    </font>
    <font>
      <b/>
      <sz val="10"/>
      <color rgb="FFFF0000"/>
      <name val="Arial"/>
      <family val="2"/>
    </font>
    <font>
      <sz val="10"/>
      <color rgb="FFFF0000"/>
      <name val="Arial"/>
      <family val="2"/>
    </font>
    <font>
      <sz val="10"/>
      <name val="Calibri"/>
      <family val="2"/>
    </font>
    <font>
      <vertAlign val="superscript"/>
      <sz val="10"/>
      <name val="Calibri"/>
      <family val="2"/>
    </font>
    <font>
      <vertAlign val="superscript"/>
      <sz val="11"/>
      <name val="Calibri"/>
      <family val="2"/>
    </font>
    <font>
      <vertAlign val="superscript"/>
      <sz val="12"/>
      <name val="Calibri"/>
      <family val="2"/>
    </font>
    <font>
      <sz val="10"/>
      <name val="Calibri"/>
      <family val="2"/>
      <scheme val="minor"/>
    </font>
    <font>
      <u/>
      <sz val="10"/>
      <name val="Calibri"/>
      <family val="2"/>
      <scheme val="minor"/>
    </font>
    <font>
      <i/>
      <sz val="9"/>
      <color rgb="FF000000"/>
      <name val="Calibri"/>
      <family val="2"/>
      <scheme val="minor"/>
    </font>
    <font>
      <sz val="12"/>
      <name val="Calibri"/>
      <family val="2"/>
      <scheme val="minor"/>
    </font>
    <font>
      <sz val="11"/>
      <name val="Calibri"/>
      <family val="2"/>
      <scheme val="minor"/>
    </font>
    <font>
      <b/>
      <sz val="14"/>
      <name val="Calibri"/>
      <family val="2"/>
      <charset val="238"/>
      <scheme val="minor"/>
    </font>
    <font>
      <b/>
      <sz val="14"/>
      <color indexed="9"/>
      <name val="Calibri"/>
      <family val="2"/>
      <charset val="238"/>
      <scheme val="minor"/>
    </font>
    <font>
      <b/>
      <sz val="10"/>
      <name val="Calibri"/>
      <family val="2"/>
      <charset val="238"/>
      <scheme val="minor"/>
    </font>
    <font>
      <b/>
      <u/>
      <sz val="10"/>
      <name val="Arial"/>
      <family val="2"/>
    </font>
    <font>
      <sz val="12"/>
      <name val="Calibri"/>
      <family val="2"/>
      <charset val="238"/>
      <scheme val="minor"/>
    </font>
    <font>
      <b/>
      <sz val="13"/>
      <name val="Calibri"/>
      <family val="2"/>
      <charset val="238"/>
      <scheme val="minor"/>
    </font>
  </fonts>
  <fills count="14">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51"/>
        <bgColor indexed="64"/>
      </patternFill>
    </fill>
    <fill>
      <patternFill patternType="solid">
        <fgColor indexed="17"/>
        <bgColor indexed="64"/>
      </patternFill>
    </fill>
    <fill>
      <patternFill patternType="solid">
        <fgColor indexed="5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gray0625"/>
    </fill>
    <fill>
      <patternFill patternType="solid">
        <fgColor indexed="27"/>
        <bgColor indexed="41"/>
      </patternFill>
    </fill>
    <fill>
      <patternFill patternType="solid">
        <fgColor rgb="FFFFC2C2"/>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hair">
        <color auto="1"/>
      </top>
      <bottom style="hair">
        <color auto="1"/>
      </bottom>
      <diagonal/>
    </border>
    <border>
      <left/>
      <right/>
      <top style="hair">
        <color indexed="8"/>
      </top>
      <bottom style="hair">
        <color indexed="8"/>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5">
    <xf numFmtId="0" fontId="0" fillId="2" borderId="0"/>
    <xf numFmtId="0" fontId="10" fillId="2" borderId="0"/>
    <xf numFmtId="0" fontId="10" fillId="0" borderId="0" applyNumberFormat="0" applyFill="0" applyBorder="0" applyAlignment="0" applyProtection="0"/>
    <xf numFmtId="0" fontId="10" fillId="0" borderId="0" applyNumberFormat="0" applyFill="0" applyBorder="0" applyAlignment="0" applyProtection="0"/>
    <xf numFmtId="0" fontId="10" fillId="3" borderId="0" applyNumberFormat="0" applyFont="0" applyBorder="0" applyAlignment="0" applyProtection="0"/>
    <xf numFmtId="0" fontId="2" fillId="4" borderId="0" applyNumberFormat="0" applyFont="0" applyBorder="0" applyAlignment="0" applyProtection="0">
      <protection locked="0"/>
    </xf>
    <xf numFmtId="0" fontId="3" fillId="2" borderId="0" applyNumberFormat="0" applyFont="0" applyBorder="0" applyAlignment="0" applyProtection="0"/>
    <xf numFmtId="0" fontId="10" fillId="0" borderId="0"/>
    <xf numFmtId="0" fontId="1" fillId="0" borderId="0"/>
    <xf numFmtId="0" fontId="2" fillId="0" borderId="0"/>
    <xf numFmtId="168" fontId="2" fillId="0" borderId="0" applyFont="0" applyFill="0" applyBorder="0" applyAlignment="0" applyProtection="0"/>
    <xf numFmtId="169" fontId="51" fillId="11" borderId="20">
      <alignment horizontal="lef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7" fontId="9" fillId="12" borderId="21">
      <alignment vertical="center"/>
    </xf>
    <xf numFmtId="169" fontId="51" fillId="11" borderId="22">
      <alignment horizontal="left" vertical="center"/>
    </xf>
    <xf numFmtId="0" fontId="2" fillId="0" borderId="0"/>
    <xf numFmtId="0" fontId="2" fillId="0" borderId="0"/>
    <xf numFmtId="0" fontId="2" fillId="0" borderId="0"/>
    <xf numFmtId="0" fontId="2" fillId="0" borderId="0"/>
    <xf numFmtId="167" fontId="9" fillId="12" borderId="21">
      <alignment vertical="center"/>
    </xf>
    <xf numFmtId="167" fontId="9" fillId="12" borderId="21">
      <alignment vertical="center"/>
    </xf>
    <xf numFmtId="169" fontId="51" fillId="11" borderId="20">
      <alignment horizontal="left" vertical="center"/>
    </xf>
    <xf numFmtId="0" fontId="1"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468">
    <xf numFmtId="0" fontId="0" fillId="2" borderId="0" xfId="0"/>
    <xf numFmtId="0" fontId="0" fillId="4" borderId="0" xfId="5" applyFont="1" applyProtection="1"/>
    <xf numFmtId="0" fontId="0" fillId="0" borderId="0" xfId="5" applyFont="1" applyFill="1" applyProtection="1">
      <protection locked="0"/>
    </xf>
    <xf numFmtId="0" fontId="10" fillId="3" borderId="0" xfId="4"/>
    <xf numFmtId="0" fontId="5" fillId="4" borderId="3" xfId="6" quotePrefix="1" applyFont="1" applyFill="1" applyBorder="1" applyAlignment="1">
      <alignment horizontal="left" vertical="center"/>
    </xf>
    <xf numFmtId="0" fontId="5" fillId="4" borderId="4" xfId="6" applyFont="1" applyFill="1" applyBorder="1" applyAlignment="1">
      <alignment horizontal="left" vertical="center"/>
    </xf>
    <xf numFmtId="0" fontId="5" fillId="4" borderId="4" xfId="6" applyFont="1" applyFill="1" applyBorder="1" applyAlignment="1">
      <alignment horizontal="right" vertical="center"/>
    </xf>
    <xf numFmtId="2" fontId="5" fillId="4" borderId="4" xfId="6"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0" fontId="5" fillId="4" borderId="3" xfId="6" applyFont="1" applyFill="1" applyBorder="1" applyAlignment="1">
      <alignment horizontal="left" vertical="center"/>
    </xf>
    <xf numFmtId="0" fontId="5" fillId="3" borderId="3" xfId="6" applyFont="1" applyFill="1" applyBorder="1" applyAlignment="1">
      <alignment horizontal="left" vertical="center"/>
    </xf>
    <xf numFmtId="0" fontId="5" fillId="3" borderId="4" xfId="6" applyFont="1" applyFill="1" applyBorder="1" applyAlignment="1">
      <alignment horizontal="right" vertical="center"/>
    </xf>
    <xf numFmtId="2" fontId="5" fillId="3" borderId="4" xfId="6" applyNumberFormat="1" applyFont="1" applyFill="1" applyBorder="1" applyAlignment="1">
      <alignment horizontal="right" vertical="center"/>
    </xf>
    <xf numFmtId="0" fontId="9" fillId="3" borderId="3" xfId="6" applyFont="1" applyFill="1" applyBorder="1" applyAlignment="1">
      <alignment horizontal="left" vertical="center"/>
    </xf>
    <xf numFmtId="0" fontId="5" fillId="3" borderId="3" xfId="6" applyFont="1" applyFill="1" applyBorder="1" applyAlignment="1">
      <alignment horizontal="center" vertical="center"/>
    </xf>
    <xf numFmtId="0" fontId="10" fillId="0" borderId="0" xfId="4" applyFill="1"/>
    <xf numFmtId="0" fontId="9" fillId="0" borderId="0" xfId="4" applyFont="1" applyFill="1" applyAlignment="1">
      <alignment horizontal="center" vertical="center"/>
    </xf>
    <xf numFmtId="0" fontId="11" fillId="0" borderId="0" xfId="4" applyFont="1" applyFill="1" applyAlignment="1">
      <alignment horizontal="center"/>
    </xf>
    <xf numFmtId="166" fontId="5" fillId="3" borderId="4" xfId="6" applyNumberFormat="1" applyFont="1" applyFill="1" applyBorder="1" applyAlignment="1">
      <alignment horizontal="right" vertical="center"/>
    </xf>
    <xf numFmtId="166" fontId="5" fillId="4" borderId="4" xfId="6" applyNumberFormat="1" applyFont="1" applyFill="1" applyBorder="1" applyAlignment="1">
      <alignment horizontal="right" vertical="center"/>
    </xf>
    <xf numFmtId="166" fontId="5" fillId="3" borderId="5" xfId="6" applyNumberFormat="1" applyFont="1" applyFill="1" applyBorder="1" applyAlignment="1">
      <alignment horizontal="right" vertical="center"/>
    </xf>
    <xf numFmtId="166" fontId="5" fillId="4" borderId="5" xfId="6" applyNumberFormat="1" applyFont="1" applyFill="1" applyBorder="1" applyAlignment="1">
      <alignment horizontal="right" vertical="center"/>
    </xf>
    <xf numFmtId="0" fontId="7" fillId="0" borderId="0" xfId="5" applyFont="1" applyFill="1" applyBorder="1" applyAlignment="1" applyProtection="1">
      <protection locked="0"/>
    </xf>
    <xf numFmtId="0" fontId="9" fillId="3" borderId="3" xfId="6" applyFont="1" applyFill="1" applyBorder="1" applyAlignment="1">
      <alignment horizontal="center" vertical="center"/>
    </xf>
    <xf numFmtId="49" fontId="5" fillId="4" borderId="3" xfId="6" quotePrefix="1" applyNumberFormat="1" applyFont="1" applyFill="1" applyBorder="1" applyAlignment="1">
      <alignment horizontal="center" vertical="center"/>
    </xf>
    <xf numFmtId="49" fontId="5" fillId="3" borderId="4" xfId="6" applyNumberFormat="1" applyFont="1" applyFill="1" applyBorder="1" applyAlignment="1">
      <alignment horizontal="center" vertical="center"/>
    </xf>
    <xf numFmtId="49" fontId="5" fillId="4" borderId="4" xfId="6" quotePrefix="1" applyNumberFormat="1" applyFont="1" applyFill="1" applyBorder="1" applyAlignment="1">
      <alignment horizontal="center" vertical="center"/>
    </xf>
    <xf numFmtId="49" fontId="9" fillId="3" borderId="4" xfId="6" applyNumberFormat="1" applyFont="1" applyFill="1" applyBorder="1" applyAlignment="1">
      <alignment horizontal="center" vertical="center"/>
    </xf>
    <xf numFmtId="0" fontId="10" fillId="3" borderId="0" xfId="4" applyFont="1"/>
    <xf numFmtId="0" fontId="10" fillId="0" borderId="0" xfId="4" applyFont="1" applyFill="1"/>
    <xf numFmtId="0" fontId="8" fillId="0" borderId="0" xfId="0" applyFont="1" applyFill="1" applyBorder="1" applyAlignment="1">
      <alignment horizontal="justify" vertical="top" wrapText="1"/>
    </xf>
    <xf numFmtId="0" fontId="10" fillId="3" borderId="0" xfId="4" applyNumberFormat="1" applyFont="1"/>
    <xf numFmtId="0" fontId="10" fillId="3" borderId="0" xfId="4" applyNumberFormat="1" applyFont="1" applyAlignment="1">
      <alignment wrapText="1"/>
    </xf>
    <xf numFmtId="0" fontId="5" fillId="0" borderId="0" xfId="0" applyFont="1" applyFill="1" applyBorder="1" applyAlignment="1">
      <alignment horizontal="left" vertical="center"/>
    </xf>
    <xf numFmtId="165" fontId="0" fillId="4" borderId="0" xfId="5" applyNumberFormat="1" applyFont="1" applyProtection="1"/>
    <xf numFmtId="0" fontId="6" fillId="0" borderId="0" xfId="5" applyFont="1" applyFill="1" applyBorder="1" applyAlignment="1" applyProtection="1"/>
    <xf numFmtId="0" fontId="18" fillId="0" borderId="0" xfId="5" applyFont="1" applyFill="1" applyBorder="1" applyAlignment="1" applyProtection="1"/>
    <xf numFmtId="165" fontId="16" fillId="3" borderId="5" xfId="1" applyNumberFormat="1" applyFont="1" applyFill="1" applyBorder="1" applyAlignment="1">
      <alignment vertical="center"/>
    </xf>
    <xf numFmtId="165" fontId="16" fillId="3" borderId="4" xfId="1" applyNumberFormat="1" applyFont="1" applyFill="1" applyBorder="1" applyAlignment="1">
      <alignment vertical="center"/>
    </xf>
    <xf numFmtId="4" fontId="16" fillId="3" borderId="4" xfId="1" applyNumberFormat="1" applyFont="1" applyFill="1" applyBorder="1" applyAlignment="1">
      <alignment horizontal="right"/>
    </xf>
    <xf numFmtId="0" fontId="16" fillId="3" borderId="4" xfId="1" applyFont="1" applyFill="1" applyBorder="1" applyAlignment="1">
      <alignment horizontal="right" vertical="center"/>
    </xf>
    <xf numFmtId="0" fontId="16" fillId="3" borderId="3" xfId="1" applyFont="1" applyFill="1" applyBorder="1" applyAlignment="1">
      <alignment horizontal="center" vertical="center"/>
    </xf>
    <xf numFmtId="165" fontId="5" fillId="4" borderId="5" xfId="1" applyNumberFormat="1" applyFont="1" applyFill="1" applyBorder="1" applyAlignment="1">
      <alignment vertical="center"/>
    </xf>
    <xf numFmtId="165" fontId="5" fillId="4" borderId="4" xfId="1" applyNumberFormat="1" applyFont="1" applyFill="1" applyBorder="1" applyAlignment="1">
      <alignment vertical="center"/>
    </xf>
    <xf numFmtId="49" fontId="5" fillId="4" borderId="4" xfId="1" applyNumberFormat="1" applyFont="1" applyFill="1" applyBorder="1" applyAlignment="1">
      <alignment horizontal="left" vertical="center"/>
    </xf>
    <xf numFmtId="49" fontId="5" fillId="4" borderId="3" xfId="1" applyNumberFormat="1" applyFont="1" applyFill="1" applyBorder="1" applyAlignment="1">
      <alignment horizontal="left" vertical="center"/>
    </xf>
    <xf numFmtId="0" fontId="19" fillId="0" borderId="0" xfId="1" applyFont="1" applyFill="1" applyAlignment="1">
      <alignment horizontal="justify" vertical="top" wrapText="1"/>
    </xf>
    <xf numFmtId="0" fontId="16" fillId="3" borderId="4" xfId="1" applyFont="1" applyFill="1" applyBorder="1" applyAlignment="1">
      <alignment horizontal="left" vertical="center"/>
    </xf>
    <xf numFmtId="4" fontId="9" fillId="4" borderId="5" xfId="1" applyNumberFormat="1" applyFont="1" applyFill="1" applyBorder="1" applyAlignment="1">
      <alignment horizontal="center" vertical="center"/>
    </xf>
    <xf numFmtId="0" fontId="17" fillId="4" borderId="4" xfId="1" applyFont="1" applyFill="1" applyBorder="1" applyAlignment="1">
      <alignment horizontal="center" vertical="center"/>
    </xf>
    <xf numFmtId="2" fontId="9" fillId="4" borderId="4" xfId="1" applyNumberFormat="1" applyFont="1" applyFill="1" applyBorder="1" applyAlignment="1">
      <alignment horizontal="center" vertical="center"/>
    </xf>
    <xf numFmtId="0" fontId="9" fillId="4" borderId="4" xfId="1" applyFont="1" applyFill="1" applyBorder="1" applyAlignment="1">
      <alignment horizontal="center" vertical="center"/>
    </xf>
    <xf numFmtId="0" fontId="9" fillId="4" borderId="4" xfId="1" applyFont="1" applyFill="1" applyBorder="1" applyAlignment="1">
      <alignment horizontal="left" vertical="justify"/>
    </xf>
    <xf numFmtId="49" fontId="9" fillId="4" borderId="3" xfId="1" applyNumberFormat="1" applyFont="1" applyFill="1" applyBorder="1" applyAlignment="1">
      <alignment horizontal="left" vertical="center"/>
    </xf>
    <xf numFmtId="0" fontId="20" fillId="2" borderId="0" xfId="6" applyFont="1"/>
    <xf numFmtId="49" fontId="5" fillId="2" borderId="0" xfId="6" applyNumberFormat="1" applyFont="1" applyAlignment="1">
      <alignment horizontal="center"/>
    </xf>
    <xf numFmtId="0" fontId="20" fillId="2" borderId="0" xfId="6" applyFont="1" applyAlignment="1">
      <alignment horizontal="right"/>
    </xf>
    <xf numFmtId="2" fontId="20" fillId="2" borderId="0" xfId="6" applyNumberFormat="1" applyFont="1" applyAlignment="1">
      <alignment horizontal="right"/>
    </xf>
    <xf numFmtId="4" fontId="20" fillId="2" borderId="0" xfId="6" applyNumberFormat="1" applyFont="1" applyAlignment="1">
      <alignment horizontal="right"/>
    </xf>
    <xf numFmtId="0" fontId="5" fillId="7" borderId="10" xfId="6" applyFont="1" applyFill="1" applyBorder="1" applyAlignment="1">
      <alignment horizontal="center" vertical="center"/>
    </xf>
    <xf numFmtId="49" fontId="5" fillId="7" borderId="11" xfId="6" applyNumberFormat="1" applyFont="1" applyFill="1" applyBorder="1" applyAlignment="1">
      <alignment horizontal="center" vertical="center"/>
    </xf>
    <xf numFmtId="0" fontId="5" fillId="7" borderId="12" xfId="6" applyFont="1" applyFill="1" applyBorder="1" applyAlignment="1">
      <alignment horizontal="center" vertical="center"/>
    </xf>
    <xf numFmtId="0" fontId="5" fillId="7" borderId="11" xfId="6" applyFont="1" applyFill="1" applyBorder="1" applyAlignment="1">
      <alignment horizontal="center" vertical="center"/>
    </xf>
    <xf numFmtId="2" fontId="5" fillId="7" borderId="11" xfId="6" applyNumberFormat="1" applyFont="1" applyFill="1" applyBorder="1" applyAlignment="1">
      <alignment horizontal="center" vertical="center"/>
    </xf>
    <xf numFmtId="4" fontId="5" fillId="7" borderId="6" xfId="6" applyNumberFormat="1" applyFont="1" applyFill="1" applyBorder="1" applyAlignment="1">
      <alignment horizontal="center" vertical="center"/>
    </xf>
    <xf numFmtId="0" fontId="20" fillId="2" borderId="0" xfId="6" applyFont="1" applyBorder="1"/>
    <xf numFmtId="0" fontId="9" fillId="0" borderId="2" xfId="6" applyFont="1" applyFill="1" applyBorder="1" applyAlignment="1">
      <alignment horizontal="left" vertical="top"/>
    </xf>
    <xf numFmtId="49" fontId="5" fillId="0" borderId="2" xfId="6" applyNumberFormat="1" applyFont="1" applyFill="1" applyBorder="1" applyAlignment="1">
      <alignment horizontal="center" vertical="top" wrapText="1"/>
    </xf>
    <xf numFmtId="0" fontId="20" fillId="0" borderId="2" xfId="6" applyFont="1" applyFill="1" applyBorder="1" applyAlignment="1">
      <alignment horizontal="justify" vertical="top" wrapText="1"/>
    </xf>
    <xf numFmtId="0" fontId="20" fillId="0" borderId="2" xfId="6" applyFont="1" applyFill="1" applyBorder="1" applyAlignment="1">
      <alignment horizontal="right"/>
    </xf>
    <xf numFmtId="1" fontId="20" fillId="0" borderId="2" xfId="6" applyNumberFormat="1" applyFont="1" applyFill="1" applyBorder="1" applyAlignment="1">
      <alignment horizontal="right"/>
    </xf>
    <xf numFmtId="166" fontId="20" fillId="0" borderId="2" xfId="6" applyNumberFormat="1" applyFont="1" applyFill="1" applyBorder="1" applyAlignment="1">
      <alignment horizontal="right"/>
    </xf>
    <xf numFmtId="49" fontId="9" fillId="0" borderId="2" xfId="6" quotePrefix="1" applyNumberFormat="1" applyFont="1" applyFill="1" applyBorder="1" applyAlignment="1">
      <alignment horizontal="center" vertical="top" wrapText="1"/>
    </xf>
    <xf numFmtId="0" fontId="10" fillId="0" borderId="2" xfId="6" applyFont="1" applyFill="1" applyBorder="1" applyAlignment="1">
      <alignment horizontal="justify" vertical="top" wrapText="1"/>
    </xf>
    <xf numFmtId="0" fontId="10" fillId="0" borderId="2" xfId="6" applyFont="1" applyFill="1" applyBorder="1" applyAlignment="1">
      <alignment horizontal="right"/>
    </xf>
    <xf numFmtId="2" fontId="10" fillId="0" borderId="2" xfId="6" applyNumberFormat="1" applyFont="1" applyFill="1" applyBorder="1" applyAlignment="1">
      <alignment horizontal="right"/>
    </xf>
    <xf numFmtId="166" fontId="10" fillId="0" borderId="2" xfId="6" applyNumberFormat="1" applyFont="1" applyFill="1" applyBorder="1" applyAlignment="1">
      <alignment horizontal="right"/>
    </xf>
    <xf numFmtId="0" fontId="9" fillId="0" borderId="9" xfId="6" applyFont="1" applyFill="1" applyBorder="1" applyAlignment="1">
      <alignment horizontal="left" vertical="top"/>
    </xf>
    <xf numFmtId="49" fontId="9" fillId="0" borderId="9" xfId="6" quotePrefix="1" applyNumberFormat="1" applyFont="1" applyFill="1" applyBorder="1" applyAlignment="1">
      <alignment horizontal="center" vertical="top" wrapText="1"/>
    </xf>
    <xf numFmtId="0" fontId="10" fillId="0" borderId="9" xfId="6" applyFont="1" applyFill="1" applyBorder="1" applyAlignment="1">
      <alignment horizontal="justify" vertical="top" wrapText="1"/>
    </xf>
    <xf numFmtId="0" fontId="10" fillId="0" borderId="9" xfId="6" applyFont="1" applyFill="1" applyBorder="1" applyAlignment="1">
      <alignment horizontal="right"/>
    </xf>
    <xf numFmtId="2" fontId="10" fillId="0" borderId="9" xfId="6" applyNumberFormat="1" applyFont="1" applyFill="1" applyBorder="1" applyAlignment="1"/>
    <xf numFmtId="166" fontId="10" fillId="0" borderId="9" xfId="6" applyNumberFormat="1" applyFont="1" applyFill="1" applyBorder="1" applyAlignment="1"/>
    <xf numFmtId="0" fontId="10" fillId="0" borderId="0" xfId="6" quotePrefix="1" applyFont="1" applyFill="1" applyAlignment="1">
      <alignment horizontal="left" vertical="top"/>
    </xf>
    <xf numFmtId="49" fontId="9" fillId="0" borderId="0" xfId="6" applyNumberFormat="1" applyFont="1" applyFill="1" applyAlignment="1">
      <alignment horizontal="center" vertical="top"/>
    </xf>
    <xf numFmtId="0" fontId="10" fillId="0" borderId="0" xfId="6" applyFont="1" applyFill="1" applyAlignment="1">
      <alignment vertical="top"/>
    </xf>
    <xf numFmtId="0" fontId="10" fillId="0" borderId="1" xfId="6" applyFont="1" applyFill="1" applyBorder="1" applyAlignment="1">
      <alignment horizontal="right"/>
    </xf>
    <xf numFmtId="2" fontId="10" fillId="0" borderId="0" xfId="6" applyNumberFormat="1" applyFont="1" applyFill="1" applyBorder="1" applyAlignment="1"/>
    <xf numFmtId="166" fontId="10" fillId="0" borderId="0" xfId="6" applyNumberFormat="1" applyFont="1" applyFill="1" applyBorder="1" applyAlignment="1"/>
    <xf numFmtId="49" fontId="5" fillId="0" borderId="0" xfId="6" applyNumberFormat="1" applyFont="1" applyFill="1" applyAlignment="1">
      <alignment horizontal="center" vertical="top"/>
    </xf>
    <xf numFmtId="0" fontId="20" fillId="0" borderId="0" xfId="6" applyFont="1" applyFill="1" applyAlignment="1">
      <alignment vertical="top"/>
    </xf>
    <xf numFmtId="0" fontId="20" fillId="0" borderId="0" xfId="6" applyFont="1" applyFill="1" applyBorder="1" applyAlignment="1">
      <alignment horizontal="right"/>
    </xf>
    <xf numFmtId="2" fontId="20" fillId="0" borderId="9" xfId="6" applyNumberFormat="1" applyFont="1" applyFill="1" applyBorder="1" applyAlignment="1"/>
    <xf numFmtId="166" fontId="20" fillId="0" borderId="9" xfId="6" applyNumberFormat="1" applyFont="1" applyFill="1" applyBorder="1" applyAlignment="1"/>
    <xf numFmtId="0" fontId="34" fillId="0" borderId="2" xfId="6" applyFont="1" applyFill="1" applyBorder="1" applyAlignment="1">
      <alignment horizontal="left" vertical="top"/>
    </xf>
    <xf numFmtId="0" fontId="35" fillId="0" borderId="2" xfId="6" applyFont="1" applyFill="1" applyBorder="1" applyAlignment="1">
      <alignment horizontal="justify" vertical="top" wrapText="1"/>
    </xf>
    <xf numFmtId="0" fontId="35" fillId="0" borderId="2" xfId="6" applyFont="1" applyFill="1" applyBorder="1" applyAlignment="1">
      <alignment horizontal="right"/>
    </xf>
    <xf numFmtId="2" fontId="35" fillId="0" borderId="2" xfId="6" applyNumberFormat="1" applyFont="1" applyFill="1" applyBorder="1" applyAlignment="1">
      <alignment horizontal="right"/>
    </xf>
    <xf numFmtId="166" fontId="35" fillId="0" borderId="2" xfId="6" applyNumberFormat="1" applyFont="1" applyFill="1" applyBorder="1" applyAlignment="1">
      <alignment horizontal="right"/>
    </xf>
    <xf numFmtId="49" fontId="5" fillId="0" borderId="2" xfId="6" quotePrefix="1" applyNumberFormat="1" applyFont="1" applyFill="1" applyBorder="1" applyAlignment="1">
      <alignment horizontal="center" vertical="top" wrapText="1"/>
    </xf>
    <xf numFmtId="2" fontId="20" fillId="0" borderId="2" xfId="6" applyNumberFormat="1" applyFont="1" applyFill="1" applyBorder="1" applyAlignment="1">
      <alignment horizontal="right"/>
    </xf>
    <xf numFmtId="0" fontId="36" fillId="0" borderId="2" xfId="6" applyFont="1" applyFill="1" applyBorder="1" applyAlignment="1">
      <alignment horizontal="justify" vertical="top" wrapText="1"/>
    </xf>
    <xf numFmtId="0" fontId="36" fillId="0" borderId="2" xfId="6" applyFont="1" applyFill="1" applyBorder="1" applyAlignment="1">
      <alignment horizontal="right"/>
    </xf>
    <xf numFmtId="2" fontId="36" fillId="0" borderId="2" xfId="6" applyNumberFormat="1" applyFont="1" applyFill="1" applyBorder="1" applyAlignment="1">
      <alignment horizontal="right"/>
    </xf>
    <xf numFmtId="166" fontId="36" fillId="0" borderId="2" xfId="6" applyNumberFormat="1" applyFont="1" applyFill="1" applyBorder="1" applyAlignment="1">
      <alignment horizontal="right"/>
    </xf>
    <xf numFmtId="49" fontId="5" fillId="0" borderId="2" xfId="6" applyNumberFormat="1" applyFont="1" applyFill="1" applyBorder="1" applyAlignment="1">
      <alignment horizontal="center" vertical="top"/>
    </xf>
    <xf numFmtId="0" fontId="9" fillId="0" borderId="1" xfId="6" applyFont="1" applyFill="1" applyBorder="1" applyAlignment="1">
      <alignment horizontal="left" vertical="top"/>
    </xf>
    <xf numFmtId="49" fontId="5" fillId="0" borderId="1" xfId="6" quotePrefix="1" applyNumberFormat="1" applyFont="1" applyFill="1" applyBorder="1" applyAlignment="1">
      <alignment horizontal="center" vertical="top"/>
    </xf>
    <xf numFmtId="0" fontId="36" fillId="0" borderId="1" xfId="6" applyFont="1" applyFill="1" applyBorder="1" applyAlignment="1">
      <alignment horizontal="justify" vertical="top" wrapText="1"/>
    </xf>
    <xf numFmtId="1" fontId="36" fillId="0" borderId="2" xfId="6" applyNumberFormat="1" applyFont="1" applyFill="1" applyBorder="1" applyAlignment="1">
      <alignment horizontal="right"/>
    </xf>
    <xf numFmtId="166" fontId="36" fillId="0" borderId="1" xfId="6" applyNumberFormat="1" applyFont="1" applyFill="1" applyBorder="1" applyAlignment="1">
      <alignment horizontal="right"/>
    </xf>
    <xf numFmtId="49" fontId="5" fillId="0" borderId="2" xfId="6" quotePrefix="1" applyNumberFormat="1" applyFont="1" applyFill="1" applyBorder="1" applyAlignment="1">
      <alignment horizontal="center" vertical="top"/>
    </xf>
    <xf numFmtId="2" fontId="20" fillId="0" borderId="0" xfId="6" applyNumberFormat="1" applyFont="1" applyFill="1" applyBorder="1" applyAlignment="1">
      <alignment horizontal="right"/>
    </xf>
    <xf numFmtId="166" fontId="20" fillId="0" borderId="0" xfId="6" applyNumberFormat="1" applyFont="1" applyFill="1" applyBorder="1" applyAlignment="1">
      <alignment horizontal="right"/>
    </xf>
    <xf numFmtId="166" fontId="20" fillId="0" borderId="1" xfId="6" applyNumberFormat="1" applyFont="1" applyFill="1" applyBorder="1" applyAlignment="1">
      <alignment horizontal="right"/>
    </xf>
    <xf numFmtId="49" fontId="5" fillId="0" borderId="9" xfId="6" quotePrefix="1" applyNumberFormat="1" applyFont="1" applyFill="1" applyBorder="1" applyAlignment="1">
      <alignment horizontal="center" vertical="top" wrapText="1"/>
    </xf>
    <xf numFmtId="0" fontId="20" fillId="0" borderId="13" xfId="6" applyFont="1" applyFill="1" applyBorder="1" applyAlignment="1">
      <alignment horizontal="justify" vertical="top" wrapText="1"/>
    </xf>
    <xf numFmtId="0" fontId="20" fillId="0" borderId="13" xfId="6" applyFont="1" applyFill="1" applyBorder="1" applyAlignment="1">
      <alignment horizontal="right"/>
    </xf>
    <xf numFmtId="2" fontId="20" fillId="0" borderId="13" xfId="6" applyNumberFormat="1" applyFont="1" applyFill="1" applyBorder="1" applyAlignment="1">
      <alignment horizontal="right"/>
    </xf>
    <xf numFmtId="166" fontId="20" fillId="0" borderId="13" xfId="6" applyNumberFormat="1" applyFont="1" applyFill="1" applyBorder="1" applyAlignment="1">
      <alignment horizontal="right"/>
    </xf>
    <xf numFmtId="0" fontId="9" fillId="0" borderId="0" xfId="6" applyFont="1" applyFill="1" applyBorder="1" applyAlignment="1">
      <alignment horizontal="left" vertical="top"/>
    </xf>
    <xf numFmtId="49" fontId="5" fillId="0" borderId="0" xfId="6" quotePrefix="1" applyNumberFormat="1" applyFont="1" applyFill="1" applyBorder="1" applyAlignment="1">
      <alignment horizontal="center" vertical="top" wrapText="1"/>
    </xf>
    <xf numFmtId="0" fontId="9" fillId="8" borderId="1" xfId="6" applyFont="1" applyFill="1" applyBorder="1" applyAlignment="1">
      <alignment horizontal="justify" vertical="top" wrapText="1"/>
    </xf>
    <xf numFmtId="0" fontId="20" fillId="0" borderId="1" xfId="6" applyFont="1" applyFill="1" applyBorder="1" applyAlignment="1">
      <alignment horizontal="right"/>
    </xf>
    <xf numFmtId="2" fontId="20" fillId="0" borderId="1" xfId="6" applyNumberFormat="1" applyFont="1" applyFill="1" applyBorder="1" applyAlignment="1">
      <alignment horizontal="right"/>
    </xf>
    <xf numFmtId="166" fontId="20" fillId="0" borderId="1" xfId="6" applyNumberFormat="1" applyFont="1" applyFill="1" applyBorder="1" applyAlignment="1" applyProtection="1">
      <alignment horizontal="right"/>
      <protection locked="0"/>
    </xf>
    <xf numFmtId="0" fontId="20" fillId="0" borderId="9" xfId="6" applyFont="1" applyFill="1" applyBorder="1" applyAlignment="1">
      <alignment horizontal="justify" vertical="top" wrapText="1"/>
    </xf>
    <xf numFmtId="166" fontId="20" fillId="0" borderId="9" xfId="6" applyNumberFormat="1" applyFont="1" applyFill="1" applyBorder="1" applyAlignment="1" applyProtection="1">
      <alignment horizontal="right"/>
      <protection locked="0"/>
    </xf>
    <xf numFmtId="0" fontId="9" fillId="8" borderId="2" xfId="6" applyFont="1" applyFill="1" applyBorder="1" applyAlignment="1">
      <alignment horizontal="justify" vertical="top" wrapText="1"/>
    </xf>
    <xf numFmtId="166" fontId="20" fillId="0" borderId="2" xfId="6" applyNumberFormat="1" applyFont="1" applyFill="1" applyBorder="1" applyAlignment="1" applyProtection="1">
      <alignment horizontal="right"/>
      <protection locked="0"/>
    </xf>
    <xf numFmtId="0" fontId="9" fillId="0" borderId="2" xfId="6" quotePrefix="1" applyFont="1" applyFill="1" applyBorder="1" applyAlignment="1">
      <alignment horizontal="left" vertical="top"/>
    </xf>
    <xf numFmtId="0" fontId="9" fillId="0" borderId="9" xfId="6" quotePrefix="1" applyFont="1" applyFill="1" applyBorder="1" applyAlignment="1">
      <alignment horizontal="left" vertical="top"/>
    </xf>
    <xf numFmtId="0" fontId="20" fillId="0" borderId="9" xfId="6" applyFont="1" applyFill="1" applyBorder="1" applyAlignment="1">
      <alignment horizontal="right"/>
    </xf>
    <xf numFmtId="2" fontId="20" fillId="0" borderId="9" xfId="6" applyNumberFormat="1" applyFont="1" applyFill="1" applyBorder="1" applyAlignment="1">
      <alignment horizontal="right"/>
    </xf>
    <xf numFmtId="166" fontId="20" fillId="0" borderId="9" xfId="6" applyNumberFormat="1" applyFont="1" applyFill="1" applyBorder="1" applyAlignment="1">
      <alignment horizontal="right"/>
    </xf>
    <xf numFmtId="0" fontId="20" fillId="0" borderId="0" xfId="6" applyFont="1" applyFill="1" applyBorder="1" applyAlignment="1">
      <alignment horizontal="justify" vertical="top" wrapText="1"/>
    </xf>
    <xf numFmtId="49" fontId="5" fillId="0" borderId="9" xfId="6" applyNumberFormat="1" applyFont="1" applyFill="1" applyBorder="1" applyAlignment="1">
      <alignment horizontal="center" vertical="top" wrapText="1"/>
    </xf>
    <xf numFmtId="0" fontId="9" fillId="0" borderId="0" xfId="6" quotePrefix="1" applyFont="1" applyFill="1" applyBorder="1" applyAlignment="1">
      <alignment horizontal="left" vertical="top"/>
    </xf>
    <xf numFmtId="49" fontId="5" fillId="0" borderId="0" xfId="6" applyNumberFormat="1" applyFont="1" applyFill="1" applyBorder="1" applyAlignment="1">
      <alignment horizontal="center" vertical="top" wrapText="1"/>
    </xf>
    <xf numFmtId="2" fontId="20" fillId="0" borderId="1" xfId="6" applyNumberFormat="1" applyFont="1" applyFill="1" applyBorder="1" applyAlignment="1"/>
    <xf numFmtId="166" fontId="20" fillId="0" borderId="1" xfId="6" applyNumberFormat="1" applyFont="1" applyFill="1" applyBorder="1" applyAlignment="1"/>
    <xf numFmtId="0" fontId="10" fillId="0" borderId="1" xfId="6" applyFont="1" applyFill="1" applyBorder="1" applyAlignment="1">
      <alignment horizontal="left" vertical="top"/>
    </xf>
    <xf numFmtId="49" fontId="5" fillId="0" borderId="1" xfId="6" applyNumberFormat="1" applyFont="1" applyFill="1" applyBorder="1" applyAlignment="1">
      <alignment horizontal="center" vertical="top"/>
    </xf>
    <xf numFmtId="0" fontId="20" fillId="0" borderId="1" xfId="6" applyFont="1" applyFill="1" applyBorder="1" applyAlignment="1">
      <alignment horizontal="justify" vertical="top"/>
    </xf>
    <xf numFmtId="0" fontId="20" fillId="0" borderId="1" xfId="6" applyFont="1" applyFill="1" applyBorder="1" applyAlignment="1">
      <alignment horizontal="justify" vertical="top" wrapText="1"/>
    </xf>
    <xf numFmtId="49" fontId="5" fillId="0" borderId="0" xfId="6" applyNumberFormat="1" applyFont="1" applyFill="1" applyBorder="1" applyAlignment="1">
      <alignment horizontal="center" vertical="top"/>
    </xf>
    <xf numFmtId="0" fontId="9" fillId="0" borderId="14" xfId="6" quotePrefix="1" applyFont="1" applyFill="1" applyBorder="1" applyAlignment="1">
      <alignment horizontal="left" vertical="top"/>
    </xf>
    <xf numFmtId="49" fontId="5" fillId="0" borderId="14" xfId="6" applyNumberFormat="1" applyFont="1" applyFill="1" applyBorder="1" applyAlignment="1">
      <alignment horizontal="center" vertical="top"/>
    </xf>
    <xf numFmtId="0" fontId="20" fillId="0" borderId="14" xfId="6" applyFont="1" applyFill="1" applyBorder="1" applyAlignment="1">
      <alignment horizontal="justify" vertical="top" wrapText="1"/>
    </xf>
    <xf numFmtId="0" fontId="20" fillId="0" borderId="14" xfId="6" applyFont="1" applyFill="1" applyBorder="1" applyAlignment="1">
      <alignment horizontal="right"/>
    </xf>
    <xf numFmtId="2" fontId="20" fillId="0" borderId="14" xfId="6" applyNumberFormat="1" applyFont="1" applyFill="1" applyBorder="1" applyAlignment="1">
      <alignment horizontal="right"/>
    </xf>
    <xf numFmtId="166" fontId="20" fillId="0" borderId="14" xfId="6" applyNumberFormat="1" applyFont="1" applyFill="1" applyBorder="1" applyAlignment="1">
      <alignment horizontal="right"/>
    </xf>
    <xf numFmtId="0" fontId="5" fillId="0" borderId="1" xfId="6" applyFont="1" applyFill="1" applyBorder="1" applyAlignment="1">
      <alignment horizontal="center" vertical="top"/>
    </xf>
    <xf numFmtId="166" fontId="20" fillId="0" borderId="15" xfId="6" applyNumberFormat="1" applyFont="1" applyFill="1" applyBorder="1" applyAlignment="1">
      <alignment horizontal="right"/>
    </xf>
    <xf numFmtId="0" fontId="5" fillId="0" borderId="2" xfId="6" applyFont="1" applyFill="1" applyBorder="1" applyAlignment="1">
      <alignment horizontal="center" vertical="top" wrapText="1"/>
    </xf>
    <xf numFmtId="0" fontId="5" fillId="0" borderId="2" xfId="6" applyFont="1" applyFill="1" applyBorder="1" applyAlignment="1">
      <alignment horizontal="center" vertical="top"/>
    </xf>
    <xf numFmtId="0" fontId="5" fillId="0" borderId="2" xfId="6" applyFont="1" applyFill="1" applyBorder="1" applyAlignment="1">
      <alignment horizontal="left" vertical="top"/>
    </xf>
    <xf numFmtId="0" fontId="5" fillId="0" borderId="9" xfId="6" applyFont="1" applyFill="1" applyBorder="1" applyAlignment="1">
      <alignment horizontal="center" vertical="top" wrapText="1"/>
    </xf>
    <xf numFmtId="49" fontId="5" fillId="0" borderId="1" xfId="6" quotePrefix="1" applyNumberFormat="1" applyFont="1" applyFill="1" applyBorder="1" applyAlignment="1">
      <alignment horizontal="center" vertical="top" wrapText="1"/>
    </xf>
    <xf numFmtId="0" fontId="9" fillId="0" borderId="9" xfId="6" applyFont="1" applyFill="1" applyBorder="1" applyAlignment="1">
      <alignment horizontal="center" vertical="top" wrapText="1"/>
    </xf>
    <xf numFmtId="166" fontId="10" fillId="0" borderId="9" xfId="6" applyNumberFormat="1" applyFont="1" applyFill="1" applyBorder="1" applyAlignment="1">
      <alignment horizontal="right"/>
    </xf>
    <xf numFmtId="49" fontId="9" fillId="0" borderId="0" xfId="6" applyNumberFormat="1" applyFont="1" applyFill="1" applyBorder="1" applyAlignment="1">
      <alignment horizontal="center" vertical="top" wrapText="1"/>
    </xf>
    <xf numFmtId="166" fontId="10" fillId="0" borderId="0" xfId="6" applyNumberFormat="1" applyFont="1" applyFill="1" applyBorder="1" applyAlignment="1">
      <alignment horizontal="right"/>
    </xf>
    <xf numFmtId="49" fontId="5" fillId="0" borderId="1" xfId="6" applyNumberFormat="1" applyFont="1" applyFill="1" applyBorder="1" applyAlignment="1">
      <alignment horizontal="center" vertical="top" wrapText="1"/>
    </xf>
    <xf numFmtId="49" fontId="9" fillId="0" borderId="2" xfId="6" applyNumberFormat="1" applyFont="1" applyFill="1" applyBorder="1" applyAlignment="1">
      <alignment horizontal="center" vertical="top" wrapText="1"/>
    </xf>
    <xf numFmtId="166" fontId="10" fillId="0" borderId="1" xfId="6" applyNumberFormat="1" applyFont="1" applyFill="1" applyBorder="1" applyAlignment="1">
      <alignment horizontal="right"/>
    </xf>
    <xf numFmtId="0" fontId="20" fillId="0" borderId="2" xfId="6" applyNumberFormat="1" applyFont="1" applyFill="1" applyBorder="1" applyAlignment="1">
      <alignment horizontal="right"/>
    </xf>
    <xf numFmtId="49" fontId="34" fillId="0" borderId="2" xfId="6" applyNumberFormat="1" applyFont="1" applyFill="1" applyBorder="1" applyAlignment="1">
      <alignment horizontal="center" vertical="top" wrapText="1"/>
    </xf>
    <xf numFmtId="0" fontId="20" fillId="0" borderId="9" xfId="6" applyNumberFormat="1" applyFont="1" applyFill="1" applyBorder="1" applyAlignment="1">
      <alignment horizontal="right"/>
    </xf>
    <xf numFmtId="0" fontId="20" fillId="0" borderId="0" xfId="6" applyFont="1" applyFill="1" applyBorder="1"/>
    <xf numFmtId="0" fontId="20" fillId="0" borderId="1" xfId="6" applyFont="1" applyFill="1" applyBorder="1"/>
    <xf numFmtId="0" fontId="34" fillId="0" borderId="9" xfId="6" applyFont="1" applyFill="1" applyBorder="1" applyAlignment="1">
      <alignment horizontal="left" vertical="top"/>
    </xf>
    <xf numFmtId="49" fontId="34" fillId="0" borderId="9" xfId="6" applyNumberFormat="1" applyFont="1" applyFill="1" applyBorder="1" applyAlignment="1">
      <alignment horizontal="center" vertical="top" wrapText="1"/>
    </xf>
    <xf numFmtId="0" fontId="35" fillId="0" borderId="9" xfId="6" applyFont="1" applyFill="1" applyBorder="1" applyAlignment="1">
      <alignment horizontal="justify" vertical="top" wrapText="1"/>
    </xf>
    <xf numFmtId="0" fontId="35" fillId="0" borderId="9" xfId="6" applyFont="1" applyFill="1" applyBorder="1" applyAlignment="1">
      <alignment horizontal="right"/>
    </xf>
    <xf numFmtId="0" fontId="35" fillId="0" borderId="9" xfId="6" applyNumberFormat="1" applyFont="1" applyFill="1" applyBorder="1" applyAlignment="1">
      <alignment horizontal="right"/>
    </xf>
    <xf numFmtId="166" fontId="35" fillId="0" borderId="9" xfId="6" applyNumberFormat="1" applyFont="1" applyFill="1" applyBorder="1" applyAlignment="1">
      <alignment horizontal="right"/>
    </xf>
    <xf numFmtId="0" fontId="34" fillId="0" borderId="0" xfId="6" applyFont="1" applyFill="1" applyBorder="1" applyAlignment="1">
      <alignment horizontal="left" vertical="top"/>
    </xf>
    <xf numFmtId="49" fontId="34" fillId="0" borderId="0" xfId="6" applyNumberFormat="1" applyFont="1" applyFill="1" applyBorder="1" applyAlignment="1">
      <alignment horizontal="center" vertical="top" wrapText="1"/>
    </xf>
    <xf numFmtId="0" fontId="35" fillId="0" borderId="0" xfId="6" applyFont="1" applyFill="1" applyBorder="1"/>
    <xf numFmtId="0" fontId="35" fillId="0" borderId="1" xfId="6" applyFont="1" applyFill="1" applyBorder="1" applyAlignment="1">
      <alignment horizontal="right"/>
    </xf>
    <xf numFmtId="2" fontId="35" fillId="0" borderId="1" xfId="6" applyNumberFormat="1" applyFont="1" applyFill="1" applyBorder="1" applyAlignment="1">
      <alignment horizontal="right"/>
    </xf>
    <xf numFmtId="166" fontId="35" fillId="0" borderId="1" xfId="6" applyNumberFormat="1" applyFont="1" applyFill="1" applyBorder="1" applyAlignment="1">
      <alignment horizontal="right"/>
    </xf>
    <xf numFmtId="0" fontId="35" fillId="0" borderId="1" xfId="6" applyFont="1" applyFill="1" applyBorder="1"/>
    <xf numFmtId="1" fontId="20" fillId="0" borderId="1" xfId="6" applyNumberFormat="1" applyFont="1" applyFill="1" applyBorder="1" applyAlignment="1">
      <alignment horizontal="right"/>
    </xf>
    <xf numFmtId="1" fontId="20" fillId="0" borderId="0" xfId="6" applyNumberFormat="1" applyFont="1" applyFill="1" applyBorder="1" applyAlignment="1">
      <alignment horizontal="right"/>
    </xf>
    <xf numFmtId="0" fontId="20" fillId="0" borderId="2" xfId="6" applyFont="1" applyFill="1" applyBorder="1"/>
    <xf numFmtId="16" fontId="5" fillId="4" borderId="7" xfId="6" applyNumberFormat="1" applyFont="1" applyFill="1" applyBorder="1" applyAlignment="1">
      <alignment horizontal="left" vertical="top"/>
    </xf>
    <xf numFmtId="49" fontId="5" fillId="4" borderId="14" xfId="6" applyNumberFormat="1" applyFont="1" applyFill="1" applyBorder="1" applyAlignment="1">
      <alignment horizontal="center" vertical="top"/>
    </xf>
    <xf numFmtId="0" fontId="5" fillId="4" borderId="14" xfId="6" applyFont="1" applyFill="1" applyBorder="1" applyAlignment="1">
      <alignment horizontal="left"/>
    </xf>
    <xf numFmtId="0" fontId="5" fillId="4" borderId="14" xfId="6" applyFont="1" applyFill="1" applyBorder="1" applyAlignment="1">
      <alignment horizontal="right"/>
    </xf>
    <xf numFmtId="2" fontId="5" fillId="4" borderId="14" xfId="6" applyNumberFormat="1" applyFont="1" applyFill="1" applyBorder="1" applyAlignment="1">
      <alignment horizontal="right"/>
    </xf>
    <xf numFmtId="166" fontId="5" fillId="4" borderId="14" xfId="6" applyNumberFormat="1" applyFont="1" applyFill="1" applyBorder="1" applyAlignment="1">
      <alignment horizontal="right"/>
    </xf>
    <xf numFmtId="166" fontId="5" fillId="4" borderId="8" xfId="6" applyNumberFormat="1" applyFont="1" applyFill="1" applyBorder="1" applyAlignment="1">
      <alignment horizontal="right"/>
    </xf>
    <xf numFmtId="0" fontId="10" fillId="0" borderId="1" xfId="6" quotePrefix="1" applyFont="1" applyFill="1" applyBorder="1" applyAlignment="1">
      <alignment horizontal="left" vertical="top"/>
    </xf>
    <xf numFmtId="14" fontId="34" fillId="0" borderId="2" xfId="6" applyNumberFormat="1" applyFont="1" applyFill="1" applyBorder="1" applyAlignment="1">
      <alignment horizontal="left" vertical="top"/>
    </xf>
    <xf numFmtId="1" fontId="35" fillId="0" borderId="2" xfId="6" applyNumberFormat="1" applyFont="1" applyFill="1" applyBorder="1" applyAlignment="1">
      <alignment horizontal="right"/>
    </xf>
    <xf numFmtId="14" fontId="9" fillId="0" borderId="0" xfId="6" applyNumberFormat="1" applyFont="1" applyFill="1" applyBorder="1" applyAlignment="1">
      <alignment horizontal="left" vertical="top"/>
    </xf>
    <xf numFmtId="14" fontId="5" fillId="0" borderId="0" xfId="6" applyNumberFormat="1" applyFont="1" applyFill="1" applyBorder="1" applyAlignment="1">
      <alignment horizontal="center" vertical="top" wrapText="1"/>
    </xf>
    <xf numFmtId="0" fontId="20" fillId="0" borderId="0" xfId="6" applyFont="1" applyFill="1" applyBorder="1" applyAlignment="1">
      <alignment horizontal="right" vertical="top"/>
    </xf>
    <xf numFmtId="166" fontId="20" fillId="0" borderId="0" xfId="6" applyNumberFormat="1" applyFont="1" applyFill="1" applyBorder="1" applyAlignment="1">
      <alignment horizontal="right" vertical="top"/>
    </xf>
    <xf numFmtId="14" fontId="5" fillId="0" borderId="1" xfId="6" applyNumberFormat="1" applyFont="1" applyFill="1" applyBorder="1" applyAlignment="1">
      <alignment horizontal="center" vertical="top" wrapText="1"/>
    </xf>
    <xf numFmtId="0" fontId="20" fillId="0" borderId="1" xfId="6" applyFont="1" applyFill="1" applyBorder="1" applyAlignment="1">
      <alignment horizontal="right" vertical="top"/>
    </xf>
    <xf numFmtId="166" fontId="20" fillId="0" borderId="1" xfId="6" applyNumberFormat="1" applyFont="1" applyFill="1" applyBorder="1" applyAlignment="1">
      <alignment horizontal="right" vertical="top"/>
    </xf>
    <xf numFmtId="14" fontId="5" fillId="0" borderId="9" xfId="6" applyNumberFormat="1" applyFont="1" applyFill="1" applyBorder="1" applyAlignment="1">
      <alignment horizontal="center" vertical="top" wrapText="1"/>
    </xf>
    <xf numFmtId="0" fontId="20" fillId="0" borderId="9" xfId="6" applyFont="1" applyFill="1" applyBorder="1" applyAlignment="1">
      <alignment horizontal="right" vertical="top"/>
    </xf>
    <xf numFmtId="1" fontId="20" fillId="0" borderId="9" xfId="6" applyNumberFormat="1" applyFont="1" applyFill="1" applyBorder="1" applyAlignment="1">
      <alignment horizontal="right"/>
    </xf>
    <xf numFmtId="166" fontId="20" fillId="0" borderId="9" xfId="6" applyNumberFormat="1" applyFont="1" applyFill="1" applyBorder="1" applyAlignment="1">
      <alignment horizontal="right" vertical="top"/>
    </xf>
    <xf numFmtId="1" fontId="20" fillId="0" borderId="0" xfId="6" applyNumberFormat="1" applyFont="1" applyFill="1" applyAlignment="1">
      <alignment horizontal="right"/>
    </xf>
    <xf numFmtId="166" fontId="20" fillId="0" borderId="0" xfId="6" applyNumberFormat="1" applyFont="1" applyFill="1" applyAlignment="1">
      <alignment horizontal="right" vertical="top"/>
    </xf>
    <xf numFmtId="1" fontId="20" fillId="0" borderId="0" xfId="6" applyNumberFormat="1" applyFont="1" applyFill="1" applyBorder="1" applyAlignment="1">
      <alignment horizontal="right" vertical="top"/>
    </xf>
    <xf numFmtId="14" fontId="10" fillId="0" borderId="0" xfId="6" applyNumberFormat="1" applyFont="1" applyFill="1" applyBorder="1" applyAlignment="1">
      <alignment horizontal="left" vertical="top"/>
    </xf>
    <xf numFmtId="0" fontId="5" fillId="0" borderId="0" xfId="6" applyFont="1" applyFill="1" applyBorder="1" applyAlignment="1">
      <alignment horizontal="center" vertical="top"/>
    </xf>
    <xf numFmtId="14" fontId="10" fillId="0" borderId="1" xfId="6" applyNumberFormat="1" applyFont="1" applyFill="1" applyBorder="1" applyAlignment="1">
      <alignment horizontal="left" vertical="top"/>
    </xf>
    <xf numFmtId="1" fontId="20" fillId="0" borderId="1" xfId="6" applyNumberFormat="1" applyFont="1" applyFill="1" applyBorder="1" applyAlignment="1">
      <alignment horizontal="right" vertical="top"/>
    </xf>
    <xf numFmtId="0" fontId="10" fillId="0" borderId="0" xfId="6" applyFont="1" applyFill="1" applyBorder="1" applyAlignment="1">
      <alignment horizontal="left" vertical="top"/>
    </xf>
    <xf numFmtId="14" fontId="34" fillId="0" borderId="2" xfId="6" applyNumberFormat="1" applyFont="1" applyFill="1" applyBorder="1" applyAlignment="1">
      <alignment horizontal="center" vertical="top" wrapText="1"/>
    </xf>
    <xf numFmtId="0" fontId="35" fillId="0" borderId="2" xfId="6" applyFont="1" applyFill="1" applyBorder="1" applyAlignment="1">
      <alignment wrapText="1"/>
    </xf>
    <xf numFmtId="14" fontId="9" fillId="0" borderId="2" xfId="6" applyNumberFormat="1" applyFont="1" applyFill="1" applyBorder="1" applyAlignment="1">
      <alignment horizontal="center" vertical="top" wrapText="1"/>
    </xf>
    <xf numFmtId="0" fontId="20" fillId="0" borderId="2" xfId="6" applyFont="1" applyFill="1" applyBorder="1" applyAlignment="1">
      <alignment wrapText="1"/>
    </xf>
    <xf numFmtId="0" fontId="10" fillId="0" borderId="0" xfId="6" applyFont="1" applyFill="1" applyBorder="1" applyAlignment="1">
      <alignment horizontal="justify" vertical="top" wrapText="1"/>
    </xf>
    <xf numFmtId="166" fontId="20" fillId="0" borderId="0" xfId="6" applyNumberFormat="1" applyFont="1" applyFill="1" applyAlignment="1">
      <alignment horizontal="right"/>
    </xf>
    <xf numFmtId="16" fontId="5" fillId="4" borderId="3" xfId="6" applyNumberFormat="1" applyFont="1" applyFill="1" applyBorder="1" applyAlignment="1">
      <alignment horizontal="left" vertical="top"/>
    </xf>
    <xf numFmtId="49" fontId="5" fillId="4" borderId="4" xfId="6" applyNumberFormat="1" applyFont="1" applyFill="1" applyBorder="1" applyAlignment="1">
      <alignment horizontal="center" vertical="top"/>
    </xf>
    <xf numFmtId="0" fontId="5" fillId="4" borderId="4" xfId="6" applyFont="1" applyFill="1" applyBorder="1" applyAlignment="1">
      <alignment horizontal="left"/>
    </xf>
    <xf numFmtId="0" fontId="5" fillId="4" borderId="4" xfId="6" applyFont="1" applyFill="1" applyBorder="1" applyAlignment="1">
      <alignment horizontal="right"/>
    </xf>
    <xf numFmtId="2" fontId="5" fillId="4" borderId="4" xfId="6" applyNumberFormat="1" applyFont="1" applyFill="1" applyBorder="1" applyAlignment="1">
      <alignment horizontal="right"/>
    </xf>
    <xf numFmtId="166" fontId="5" fillId="4" borderId="4" xfId="6" applyNumberFormat="1" applyFont="1" applyFill="1" applyBorder="1" applyAlignment="1">
      <alignment horizontal="right"/>
    </xf>
    <xf numFmtId="166" fontId="5" fillId="4" borderId="5" xfId="6" applyNumberFormat="1" applyFont="1" applyFill="1" applyBorder="1" applyAlignment="1">
      <alignment horizontal="right"/>
    </xf>
    <xf numFmtId="0" fontId="9" fillId="0" borderId="15" xfId="6" applyFont="1" applyFill="1" applyBorder="1" applyAlignment="1">
      <alignment horizontal="left" vertical="top"/>
    </xf>
    <xf numFmtId="49" fontId="5" fillId="0" borderId="15" xfId="6" quotePrefix="1" applyNumberFormat="1" applyFont="1" applyFill="1" applyBorder="1" applyAlignment="1">
      <alignment horizontal="center" vertical="top"/>
    </xf>
    <xf numFmtId="0" fontId="20" fillId="0" borderId="15" xfId="6" applyFont="1" applyFill="1" applyBorder="1" applyAlignment="1">
      <alignment horizontal="justify" vertical="top"/>
    </xf>
    <xf numFmtId="0" fontId="20" fillId="0" borderId="15" xfId="6" applyFont="1" applyFill="1" applyBorder="1" applyAlignment="1">
      <alignment horizontal="right"/>
    </xf>
    <xf numFmtId="2" fontId="20" fillId="0" borderId="15" xfId="6" applyNumberFormat="1" applyFont="1" applyFill="1" applyBorder="1" applyAlignment="1">
      <alignment horizontal="right"/>
    </xf>
    <xf numFmtId="14" fontId="5" fillId="0" borderId="2" xfId="6" applyNumberFormat="1" applyFont="1" applyFill="1" applyBorder="1" applyAlignment="1">
      <alignment horizontal="center" vertical="top" wrapText="1"/>
    </xf>
    <xf numFmtId="0" fontId="5" fillId="4" borderId="4" xfId="6" applyFont="1" applyFill="1" applyBorder="1" applyAlignment="1">
      <alignment horizontal="center" vertical="top"/>
    </xf>
    <xf numFmtId="14" fontId="9" fillId="0" borderId="0" xfId="6" applyNumberFormat="1" applyFont="1" applyFill="1" applyAlignment="1">
      <alignment horizontal="left" vertical="top"/>
    </xf>
    <xf numFmtId="0" fontId="5" fillId="0" borderId="0" xfId="6" applyFont="1" applyFill="1" applyAlignment="1">
      <alignment horizontal="center" vertical="top" wrapText="1"/>
    </xf>
    <xf numFmtId="0" fontId="9" fillId="4" borderId="3" xfId="6" applyFont="1" applyFill="1" applyBorder="1" applyAlignment="1">
      <alignment horizontal="left" vertical="top"/>
    </xf>
    <xf numFmtId="0" fontId="9" fillId="0" borderId="13" xfId="6" applyFont="1" applyFill="1" applyBorder="1" applyAlignment="1">
      <alignment horizontal="left" vertical="top"/>
    </xf>
    <xf numFmtId="0" fontId="9" fillId="0" borderId="13" xfId="6" applyFont="1" applyFill="1" applyBorder="1" applyAlignment="1">
      <alignment horizontal="center" vertical="top" wrapText="1"/>
    </xf>
    <xf numFmtId="0" fontId="10" fillId="0" borderId="13" xfId="6" applyFont="1" applyFill="1" applyBorder="1" applyAlignment="1">
      <alignment horizontal="justify" vertical="top" wrapText="1"/>
    </xf>
    <xf numFmtId="0" fontId="9" fillId="0" borderId="14" xfId="6" applyFont="1" applyFill="1" applyBorder="1" applyAlignment="1">
      <alignment horizontal="left" vertical="top"/>
    </xf>
    <xf numFmtId="0" fontId="9" fillId="0" borderId="14" xfId="6" applyFont="1" applyFill="1" applyBorder="1" applyAlignment="1">
      <alignment horizontal="center" vertical="top" wrapText="1"/>
    </xf>
    <xf numFmtId="0" fontId="10" fillId="0" borderId="14" xfId="6" applyFont="1" applyFill="1" applyBorder="1" applyAlignment="1">
      <alignment horizontal="justify" vertical="top" wrapText="1"/>
    </xf>
    <xf numFmtId="0" fontId="5" fillId="4" borderId="3" xfId="6" applyFont="1" applyFill="1" applyBorder="1" applyAlignment="1">
      <alignment horizontal="left" vertical="top"/>
    </xf>
    <xf numFmtId="0" fontId="9" fillId="4" borderId="4" xfId="6" applyFont="1" applyFill="1" applyBorder="1" applyAlignment="1">
      <alignment horizontal="center" vertical="top"/>
    </xf>
    <xf numFmtId="0" fontId="9" fillId="0" borderId="2" xfId="6" quotePrefix="1" applyFont="1" applyFill="1" applyBorder="1" applyAlignment="1">
      <alignment horizontal="center" vertical="top" wrapText="1"/>
    </xf>
    <xf numFmtId="0" fontId="9" fillId="0" borderId="2" xfId="6" applyFont="1" applyFill="1" applyBorder="1" applyAlignment="1">
      <alignment horizontal="center" vertical="top"/>
    </xf>
    <xf numFmtId="0" fontId="37" fillId="0" borderId="2" xfId="6" applyFont="1" applyFill="1" applyBorder="1" applyAlignment="1">
      <alignment horizontal="left" vertical="top"/>
    </xf>
    <xf numFmtId="0" fontId="37" fillId="0" borderId="2" xfId="6" quotePrefix="1" applyFont="1" applyFill="1" applyBorder="1" applyAlignment="1">
      <alignment horizontal="center" vertical="top" wrapText="1"/>
    </xf>
    <xf numFmtId="0" fontId="38" fillId="0" borderId="2" xfId="6" applyFont="1" applyFill="1" applyBorder="1" applyAlignment="1">
      <alignment horizontal="justify" vertical="top" wrapText="1"/>
    </xf>
    <xf numFmtId="0" fontId="38" fillId="0" borderId="2" xfId="6" applyFont="1" applyFill="1" applyBorder="1" applyAlignment="1">
      <alignment horizontal="right"/>
    </xf>
    <xf numFmtId="2" fontId="38" fillId="0" borderId="2" xfId="6" applyNumberFormat="1" applyFont="1" applyFill="1" applyBorder="1" applyAlignment="1">
      <alignment horizontal="right"/>
    </xf>
    <xf numFmtId="166" fontId="38" fillId="0" borderId="2" xfId="6" applyNumberFormat="1" applyFont="1" applyFill="1" applyBorder="1" applyAlignment="1">
      <alignment horizontal="right"/>
    </xf>
    <xf numFmtId="0" fontId="5" fillId="0" borderId="0" xfId="6" applyFont="1" applyFill="1" applyBorder="1" applyAlignment="1">
      <alignment horizontal="left" vertical="top"/>
    </xf>
    <xf numFmtId="0" fontId="9" fillId="0" borderId="0" xfId="6" applyFont="1" applyFill="1" applyBorder="1" applyAlignment="1">
      <alignment horizontal="center" vertical="top" wrapText="1"/>
    </xf>
    <xf numFmtId="49" fontId="5" fillId="0" borderId="0" xfId="0" applyNumberFormat="1" applyFont="1" applyFill="1" applyBorder="1" applyAlignment="1">
      <alignment horizontal="left" vertical="top"/>
    </xf>
    <xf numFmtId="49" fontId="5" fillId="0" borderId="1" xfId="0" applyNumberFormat="1" applyFont="1" applyFill="1" applyBorder="1" applyAlignment="1">
      <alignment horizontal="left" vertical="top"/>
    </xf>
    <xf numFmtId="0" fontId="20" fillId="0" borderId="1" xfId="0" applyFont="1" applyFill="1" applyBorder="1" applyAlignment="1">
      <alignment horizontal="justify" vertical="top" wrapText="1"/>
    </xf>
    <xf numFmtId="49" fontId="4" fillId="0" borderId="2" xfId="6" quotePrefix="1" applyNumberFormat="1" applyFont="1" applyFill="1" applyBorder="1" applyAlignment="1">
      <alignment horizontal="center" vertical="top" wrapText="1"/>
    </xf>
    <xf numFmtId="0" fontId="9" fillId="0" borderId="2" xfId="6" applyFont="1" applyFill="1" applyBorder="1" applyAlignment="1">
      <alignment horizontal="center" vertical="top" wrapText="1"/>
    </xf>
    <xf numFmtId="0" fontId="9" fillId="0" borderId="0" xfId="1" applyFont="1" applyFill="1" applyBorder="1" applyAlignment="1">
      <alignment horizontal="left" vertical="top"/>
    </xf>
    <xf numFmtId="0" fontId="20" fillId="0" borderId="0" xfId="1" applyFont="1" applyFill="1" applyBorder="1" applyAlignment="1">
      <alignment horizontal="justify" vertical="top" wrapText="1"/>
    </xf>
    <xf numFmtId="0" fontId="20" fillId="0" borderId="9" xfId="1" applyFont="1" applyFill="1" applyBorder="1" applyAlignment="1">
      <alignment horizontal="right"/>
    </xf>
    <xf numFmtId="4" fontId="28" fillId="0" borderId="9" xfId="1" applyNumberFormat="1" applyFont="1" applyFill="1" applyBorder="1" applyAlignment="1">
      <alignment horizontal="right"/>
    </xf>
    <xf numFmtId="165" fontId="20" fillId="0" borderId="9" xfId="1" applyNumberFormat="1" applyFont="1" applyFill="1" applyBorder="1" applyAlignment="1"/>
    <xf numFmtId="0" fontId="20" fillId="0" borderId="0" xfId="1" applyFont="1" applyFill="1" applyBorder="1" applyAlignment="1">
      <alignment horizontal="justify" vertical="top"/>
    </xf>
    <xf numFmtId="0" fontId="20" fillId="0" borderId="0" xfId="1" applyFont="1" applyFill="1" applyBorder="1" applyAlignment="1">
      <alignment horizontal="right" vertical="center"/>
    </xf>
    <xf numFmtId="4" fontId="20" fillId="0" borderId="0" xfId="1" applyNumberFormat="1" applyFont="1" applyFill="1" applyBorder="1" applyAlignment="1">
      <alignment horizontal="right"/>
    </xf>
    <xf numFmtId="165" fontId="20" fillId="0" borderId="0" xfId="1" applyNumberFormat="1" applyFont="1" applyFill="1" applyBorder="1" applyAlignment="1"/>
    <xf numFmtId="0" fontId="9" fillId="0" borderId="2" xfId="1" applyFont="1" applyFill="1" applyBorder="1" applyAlignment="1">
      <alignment horizontal="left" vertical="top"/>
    </xf>
    <xf numFmtId="0" fontId="10" fillId="0" borderId="2" xfId="1" applyNumberFormat="1" applyFont="1" applyFill="1" applyBorder="1" applyAlignment="1">
      <alignment horizontal="justify" vertical="top" wrapText="1"/>
    </xf>
    <xf numFmtId="0" fontId="20" fillId="0" borderId="2" xfId="1" applyFont="1" applyFill="1" applyBorder="1" applyAlignment="1">
      <alignment horizontal="right"/>
    </xf>
    <xf numFmtId="4" fontId="20" fillId="0" borderId="2" xfId="1" applyNumberFormat="1" applyFont="1" applyFill="1" applyBorder="1" applyAlignment="1">
      <alignment horizontal="right"/>
    </xf>
    <xf numFmtId="165" fontId="20" fillId="0" borderId="2" xfId="1" applyNumberFormat="1" applyFont="1" applyFill="1" applyBorder="1" applyAlignment="1"/>
    <xf numFmtId="0" fontId="9" fillId="0" borderId="1" xfId="1" applyFont="1" applyFill="1" applyBorder="1" applyAlignment="1">
      <alignment horizontal="left" vertical="top"/>
    </xf>
    <xf numFmtId="0" fontId="20" fillId="0" borderId="1" xfId="1" applyFont="1" applyFill="1" applyBorder="1" applyAlignment="1">
      <alignment horizontal="justify" vertical="top" wrapText="1"/>
    </xf>
    <xf numFmtId="0" fontId="20" fillId="0" borderId="1" xfId="1" applyFont="1" applyFill="1" applyBorder="1" applyAlignment="1">
      <alignment horizontal="right"/>
    </xf>
    <xf numFmtId="4" fontId="20" fillId="0" borderId="1" xfId="1" applyNumberFormat="1" applyFont="1" applyFill="1" applyBorder="1" applyAlignment="1">
      <alignment horizontal="right"/>
    </xf>
    <xf numFmtId="165" fontId="20" fillId="0" borderId="1" xfId="1" applyNumberFormat="1" applyFont="1" applyFill="1" applyBorder="1" applyAlignment="1"/>
    <xf numFmtId="0" fontId="20" fillId="0" borderId="2" xfId="1" applyFont="1" applyFill="1" applyBorder="1" applyAlignment="1">
      <alignment horizontal="justify" vertical="top" wrapText="1"/>
    </xf>
    <xf numFmtId="165" fontId="28" fillId="0" borderId="2" xfId="1" applyNumberFormat="1" applyFont="1" applyFill="1" applyBorder="1" applyAlignment="1"/>
    <xf numFmtId="0" fontId="9" fillId="0" borderId="9" xfId="1" applyFont="1" applyFill="1" applyBorder="1" applyAlignment="1">
      <alignment horizontal="left" vertical="top"/>
    </xf>
    <xf numFmtId="0" fontId="20" fillId="0" borderId="9" xfId="1" applyFont="1" applyFill="1" applyBorder="1" applyAlignment="1">
      <alignment horizontal="justify" vertical="top" wrapText="1"/>
    </xf>
    <xf numFmtId="4" fontId="20" fillId="0" borderId="9" xfId="1" applyNumberFormat="1" applyFont="1" applyFill="1" applyBorder="1" applyAlignment="1">
      <alignment horizontal="right"/>
    </xf>
    <xf numFmtId="49" fontId="29" fillId="0" borderId="15" xfId="1" applyNumberFormat="1" applyFont="1" applyFill="1" applyBorder="1" applyAlignment="1">
      <alignment horizontal="left" vertical="top"/>
    </xf>
    <xf numFmtId="0" fontId="10" fillId="0" borderId="15" xfId="1" applyFont="1" applyFill="1" applyBorder="1" applyAlignment="1">
      <alignment horizontal="justify" vertical="top" wrapText="1"/>
    </xf>
    <xf numFmtId="0" fontId="20" fillId="0" borderId="15" xfId="1" applyFont="1" applyFill="1" applyBorder="1" applyAlignment="1">
      <alignment horizontal="right"/>
    </xf>
    <xf numFmtId="4" fontId="20" fillId="0" borderId="15" xfId="1" applyNumberFormat="1" applyFont="1" applyFill="1" applyBorder="1" applyAlignment="1">
      <alignment horizontal="right"/>
    </xf>
    <xf numFmtId="165" fontId="20" fillId="0" borderId="15" xfId="1" applyNumberFormat="1" applyFont="1" applyFill="1" applyBorder="1" applyAlignment="1"/>
    <xf numFmtId="49" fontId="29" fillId="0" borderId="0" xfId="1" applyNumberFormat="1" applyFont="1" applyFill="1" applyBorder="1" applyAlignment="1">
      <alignment horizontal="left" vertical="top"/>
    </xf>
    <xf numFmtId="0" fontId="19" fillId="0" borderId="0" xfId="1" applyFont="1" applyFill="1" applyBorder="1" applyAlignment="1">
      <alignment horizontal="justify" vertical="top" wrapText="1"/>
    </xf>
    <xf numFmtId="0" fontId="30" fillId="0" borderId="0" xfId="1" applyFont="1" applyFill="1" applyBorder="1" applyAlignment="1">
      <alignment horizontal="right"/>
    </xf>
    <xf numFmtId="49" fontId="9" fillId="0" borderId="9" xfId="1" applyNumberFormat="1" applyFont="1" applyFill="1" applyBorder="1" applyAlignment="1">
      <alignment horizontal="left" vertical="top"/>
    </xf>
    <xf numFmtId="4" fontId="30" fillId="0" borderId="9" xfId="1" applyNumberFormat="1" applyFont="1" applyFill="1" applyBorder="1" applyAlignment="1">
      <alignment horizontal="right"/>
    </xf>
    <xf numFmtId="49" fontId="9" fillId="0" borderId="0" xfId="1" applyNumberFormat="1" applyFont="1" applyFill="1" applyBorder="1" applyAlignment="1">
      <alignment horizontal="left" vertical="top"/>
    </xf>
    <xf numFmtId="0" fontId="20" fillId="0" borderId="1" xfId="1" applyFont="1" applyFill="1" applyBorder="1" applyAlignment="1">
      <alignment horizontal="justify" vertical="top"/>
    </xf>
    <xf numFmtId="0" fontId="20" fillId="0" borderId="1" xfId="1" applyFont="1" applyFill="1" applyBorder="1" applyAlignment="1">
      <alignment horizontal="right" vertical="center"/>
    </xf>
    <xf numFmtId="4" fontId="10" fillId="0" borderId="1" xfId="1" applyNumberFormat="1" applyFont="1" applyFill="1" applyBorder="1" applyAlignment="1">
      <alignment horizontal="right"/>
    </xf>
    <xf numFmtId="49" fontId="9" fillId="0" borderId="1" xfId="1" applyNumberFormat="1" applyFont="1" applyFill="1" applyBorder="1" applyAlignment="1">
      <alignment horizontal="left" vertical="top"/>
    </xf>
    <xf numFmtId="49" fontId="9" fillId="0" borderId="2" xfId="1" applyNumberFormat="1" applyFont="1" applyFill="1" applyBorder="1" applyAlignment="1">
      <alignment horizontal="justify" vertical="top" wrapText="1"/>
    </xf>
    <xf numFmtId="3" fontId="20" fillId="0" borderId="2" xfId="1" applyNumberFormat="1" applyFont="1" applyFill="1" applyBorder="1" applyAlignment="1">
      <alignment horizontal="right"/>
    </xf>
    <xf numFmtId="49" fontId="29" fillId="0" borderId="0" xfId="1" applyNumberFormat="1" applyFont="1" applyFill="1" applyBorder="1" applyAlignment="1">
      <alignment horizontal="justify" vertical="top" wrapText="1"/>
    </xf>
    <xf numFmtId="0" fontId="30" fillId="0" borderId="0" xfId="1" applyFont="1" applyFill="1" applyBorder="1" applyAlignment="1">
      <alignment horizontal="justify" vertical="top" wrapText="1"/>
    </xf>
    <xf numFmtId="3" fontId="30" fillId="0" borderId="0" xfId="1" applyNumberFormat="1" applyFont="1" applyFill="1" applyBorder="1" applyAlignment="1">
      <alignment horizontal="right"/>
    </xf>
    <xf numFmtId="0" fontId="30" fillId="0" borderId="0" xfId="1" applyFont="1" applyFill="1" applyBorder="1" applyAlignment="1">
      <alignment horizontal="justify" vertical="top"/>
    </xf>
    <xf numFmtId="0" fontId="30" fillId="0" borderId="0" xfId="1" applyFont="1" applyFill="1" applyBorder="1" applyAlignment="1">
      <alignment horizontal="right" vertical="center"/>
    </xf>
    <xf numFmtId="49" fontId="29" fillId="0" borderId="2" xfId="1" applyNumberFormat="1" applyFont="1" applyFill="1" applyBorder="1" applyAlignment="1">
      <alignment horizontal="left" vertical="top"/>
    </xf>
    <xf numFmtId="0" fontId="30" fillId="0" borderId="2" xfId="1" applyFont="1" applyFill="1" applyBorder="1" applyAlignment="1">
      <alignment horizontal="justify" vertical="top" wrapText="1"/>
    </xf>
    <xf numFmtId="0" fontId="30" fillId="0" borderId="2" xfId="1" applyFont="1" applyFill="1" applyBorder="1" applyAlignment="1">
      <alignment horizontal="right"/>
    </xf>
    <xf numFmtId="49" fontId="5" fillId="0" borderId="9" xfId="1" applyNumberFormat="1" applyFont="1" applyFill="1" applyBorder="1" applyAlignment="1">
      <alignment horizontal="left" vertical="top"/>
    </xf>
    <xf numFmtId="49" fontId="5" fillId="0" borderId="0" xfId="1" applyNumberFormat="1" applyFont="1" applyFill="1" applyBorder="1" applyAlignment="1">
      <alignment horizontal="left" vertical="top"/>
    </xf>
    <xf numFmtId="49" fontId="5" fillId="0" borderId="2" xfId="1" applyNumberFormat="1" applyFont="1" applyFill="1" applyBorder="1" applyAlignment="1">
      <alignment horizontal="left" vertical="top"/>
    </xf>
    <xf numFmtId="49" fontId="5" fillId="0" borderId="1" xfId="1" applyNumberFormat="1" applyFont="1" applyFill="1" applyBorder="1" applyAlignment="1">
      <alignment horizontal="left" vertical="top"/>
    </xf>
    <xf numFmtId="165" fontId="28" fillId="0" borderId="1" xfId="1" applyNumberFormat="1" applyFont="1" applyFill="1" applyBorder="1" applyAlignment="1"/>
    <xf numFmtId="0" fontId="19" fillId="0" borderId="9" xfId="1" applyFont="1" applyFill="1" applyBorder="1" applyAlignment="1">
      <alignment horizontal="justify" vertical="top" wrapText="1"/>
    </xf>
    <xf numFmtId="3" fontId="25" fillId="0" borderId="9" xfId="1" applyNumberFormat="1" applyFont="1" applyFill="1" applyBorder="1" applyAlignment="1">
      <alignment horizontal="right"/>
    </xf>
    <xf numFmtId="0" fontId="5" fillId="0" borderId="1" xfId="1" applyFont="1" applyFill="1" applyBorder="1" applyAlignment="1">
      <alignment horizontal="left" vertical="top"/>
    </xf>
    <xf numFmtId="0" fontId="19" fillId="0" borderId="1" xfId="1" applyFont="1" applyFill="1" applyBorder="1" applyAlignment="1">
      <alignment horizontal="justify" vertical="top" wrapText="1"/>
    </xf>
    <xf numFmtId="0" fontId="33" fillId="0" borderId="0" xfId="1" applyFont="1" applyFill="1" applyBorder="1" applyAlignment="1">
      <alignment horizontal="justify" vertical="top" wrapText="1"/>
    </xf>
    <xf numFmtId="0" fontId="19" fillId="0" borderId="0" xfId="1" applyFont="1" applyFill="1" applyBorder="1" applyAlignment="1">
      <alignment horizontal="center" wrapText="1"/>
    </xf>
    <xf numFmtId="4" fontId="33" fillId="0" borderId="0" xfId="1" applyNumberFormat="1" applyFont="1" applyFill="1" applyBorder="1" applyAlignment="1">
      <alignment wrapText="1"/>
    </xf>
    <xf numFmtId="0" fontId="5" fillId="0" borderId="0" xfId="1" applyFont="1" applyFill="1" applyBorder="1" applyAlignment="1">
      <alignment horizontal="left" vertical="top"/>
    </xf>
    <xf numFmtId="0" fontId="33" fillId="0" borderId="1" xfId="1" applyFont="1" applyFill="1" applyBorder="1" applyAlignment="1">
      <alignment horizontal="center" vertical="center" wrapText="1"/>
    </xf>
    <xf numFmtId="0" fontId="19" fillId="0" borderId="1" xfId="1" applyFont="1" applyFill="1" applyBorder="1" applyAlignment="1">
      <alignment horizontal="right" wrapText="1"/>
    </xf>
    <xf numFmtId="3" fontId="28" fillId="0" borderId="9" xfId="1" applyNumberFormat="1" applyFont="1" applyFill="1" applyBorder="1" applyAlignment="1">
      <alignment horizontal="right"/>
    </xf>
    <xf numFmtId="0" fontId="20" fillId="0" borderId="0" xfId="1" applyFont="1" applyFill="1" applyBorder="1" applyAlignment="1">
      <alignment horizontal="right"/>
    </xf>
    <xf numFmtId="3" fontId="20" fillId="0" borderId="0" xfId="1" applyNumberFormat="1" applyFont="1" applyFill="1" applyBorder="1" applyAlignment="1">
      <alignment horizontal="right"/>
    </xf>
    <xf numFmtId="0" fontId="12" fillId="0" borderId="0" xfId="1" quotePrefix="1" applyFont="1" applyFill="1" applyAlignment="1">
      <alignment wrapText="1"/>
    </xf>
    <xf numFmtId="3" fontId="20" fillId="0" borderId="1" xfId="1" applyNumberFormat="1" applyFont="1" applyFill="1" applyBorder="1" applyAlignment="1">
      <alignment horizontal="right"/>
    </xf>
    <xf numFmtId="165" fontId="28" fillId="0" borderId="0" xfId="1" applyNumberFormat="1" applyFont="1" applyFill="1" applyBorder="1" applyAlignment="1"/>
    <xf numFmtId="0" fontId="19" fillId="0" borderId="0" xfId="3" applyFont="1" applyFill="1" applyBorder="1" applyAlignment="1">
      <alignment horizontal="justify" vertical="top" wrapText="1"/>
    </xf>
    <xf numFmtId="3" fontId="10" fillId="0" borderId="1" xfId="1" applyNumberFormat="1" applyFont="1" applyFill="1" applyBorder="1" applyAlignment="1">
      <alignment horizontal="right"/>
    </xf>
    <xf numFmtId="0" fontId="19" fillId="8" borderId="0" xfId="1" applyFont="1" applyFill="1" applyAlignment="1">
      <alignment horizontal="justify" wrapText="1"/>
    </xf>
    <xf numFmtId="3" fontId="20" fillId="0" borderId="0" xfId="0" applyNumberFormat="1" applyFont="1" applyFill="1" applyBorder="1" applyAlignment="1">
      <alignment horizontal="right"/>
    </xf>
    <xf numFmtId="165" fontId="20" fillId="0" borderId="0" xfId="0" applyNumberFormat="1" applyFont="1" applyFill="1" applyBorder="1" applyAlignment="1"/>
    <xf numFmtId="0" fontId="20" fillId="8" borderId="1" xfId="1" applyFont="1" applyFill="1" applyBorder="1" applyAlignment="1">
      <alignment horizontal="justify" vertical="top" wrapText="1"/>
    </xf>
    <xf numFmtId="0" fontId="19" fillId="8" borderId="9" xfId="0" applyFont="1" applyFill="1" applyBorder="1" applyAlignment="1">
      <alignment horizontal="justify" wrapText="1"/>
    </xf>
    <xf numFmtId="0" fontId="20" fillId="8" borderId="1" xfId="0" applyFont="1" applyFill="1" applyBorder="1" applyAlignment="1">
      <alignment horizontal="justify" vertical="top" wrapText="1"/>
    </xf>
    <xf numFmtId="0" fontId="20" fillId="0" borderId="1" xfId="0" applyFont="1" applyFill="1" applyBorder="1" applyAlignment="1">
      <alignment horizontal="right" vertical="center"/>
    </xf>
    <xf numFmtId="3" fontId="20" fillId="0" borderId="1" xfId="0" applyNumberFormat="1" applyFont="1" applyFill="1" applyBorder="1" applyAlignment="1">
      <alignment horizontal="right"/>
    </xf>
    <xf numFmtId="165" fontId="20" fillId="0" borderId="1" xfId="0" applyNumberFormat="1" applyFont="1" applyFill="1" applyBorder="1" applyAlignment="1"/>
    <xf numFmtId="0" fontId="20" fillId="0" borderId="1" xfId="0" applyFont="1" applyFill="1" applyBorder="1" applyAlignment="1">
      <alignment horizontal="right"/>
    </xf>
    <xf numFmtId="4" fontId="20" fillId="0" borderId="1" xfId="0" applyNumberFormat="1" applyFont="1" applyFill="1" applyBorder="1" applyAlignment="1">
      <alignment horizontal="right"/>
    </xf>
    <xf numFmtId="0" fontId="20" fillId="0" borderId="2" xfId="0" applyFont="1" applyFill="1" applyBorder="1" applyAlignment="1">
      <alignment horizontal="right"/>
    </xf>
    <xf numFmtId="3" fontId="20" fillId="0" borderId="2" xfId="0" applyNumberFormat="1" applyFont="1" applyFill="1" applyBorder="1" applyAlignment="1">
      <alignment horizontal="right"/>
    </xf>
    <xf numFmtId="165" fontId="28" fillId="0" borderId="1" xfId="0" applyNumberFormat="1" applyFont="1" applyFill="1" applyBorder="1" applyAlignment="1"/>
    <xf numFmtId="0" fontId="19" fillId="0" borderId="9" xfId="0" applyFont="1" applyFill="1" applyBorder="1" applyAlignment="1">
      <alignment horizontal="justify" vertical="top" wrapText="1"/>
    </xf>
    <xf numFmtId="0" fontId="20" fillId="0" borderId="9" xfId="0" applyFont="1" applyFill="1" applyBorder="1" applyAlignment="1">
      <alignment horizontal="right" vertical="center"/>
    </xf>
    <xf numFmtId="3" fontId="20" fillId="0" borderId="9" xfId="0" applyNumberFormat="1" applyFont="1" applyFill="1" applyBorder="1" applyAlignment="1">
      <alignment horizontal="right"/>
    </xf>
    <xf numFmtId="165" fontId="20" fillId="0" borderId="9" xfId="0" applyNumberFormat="1" applyFont="1" applyFill="1" applyBorder="1" applyAlignment="1"/>
    <xf numFmtId="0" fontId="5" fillId="0" borderId="1" xfId="0" applyFont="1" applyFill="1" applyBorder="1" applyAlignment="1">
      <alignment horizontal="left" vertical="top"/>
    </xf>
    <xf numFmtId="0" fontId="19" fillId="0" borderId="1" xfId="0" applyFont="1" applyFill="1" applyBorder="1" applyAlignment="1">
      <alignment horizontal="justify" vertical="top" wrapText="1"/>
    </xf>
    <xf numFmtId="0" fontId="9" fillId="0" borderId="16" xfId="1" applyFont="1" applyFill="1" applyBorder="1" applyAlignment="1">
      <alignment horizontal="left" vertical="top"/>
    </xf>
    <xf numFmtId="0" fontId="16" fillId="3" borderId="4" xfId="1" applyFont="1" applyFill="1" applyBorder="1" applyAlignment="1">
      <alignment horizontal="center" vertical="center"/>
    </xf>
    <xf numFmtId="49" fontId="9" fillId="0" borderId="14" xfId="1" applyNumberFormat="1" applyFont="1" applyFill="1" applyBorder="1" applyAlignment="1">
      <alignment horizontal="justify" vertical="top" wrapText="1"/>
    </xf>
    <xf numFmtId="14" fontId="5" fillId="0" borderId="16" xfId="6" applyNumberFormat="1" applyFont="1" applyFill="1" applyBorder="1" applyAlignment="1">
      <alignment horizontal="center" vertical="top" wrapText="1"/>
    </xf>
    <xf numFmtId="0" fontId="20" fillId="0" borderId="9" xfId="1" applyFont="1" applyFill="1" applyBorder="1" applyAlignment="1">
      <alignment horizontal="right" vertical="center"/>
    </xf>
    <xf numFmtId="0" fontId="43" fillId="0" borderId="0" xfId="7" applyFont="1" applyBorder="1" applyAlignment="1">
      <alignment vertical="top" wrapText="1"/>
    </xf>
    <xf numFmtId="0" fontId="44" fillId="0" borderId="0" xfId="7" applyFont="1" applyBorder="1" applyAlignment="1">
      <alignment vertical="top" wrapText="1"/>
    </xf>
    <xf numFmtId="49" fontId="43" fillId="0" borderId="0" xfId="7" applyNumberFormat="1" applyFont="1" applyBorder="1" applyAlignment="1">
      <alignment vertical="top" wrapText="1"/>
    </xf>
    <xf numFmtId="0" fontId="43" fillId="0" borderId="16" xfId="7" applyFont="1" applyBorder="1" applyAlignment="1">
      <alignment vertical="top" wrapText="1"/>
    </xf>
    <xf numFmtId="0" fontId="43" fillId="0" borderId="16" xfId="7" applyFont="1" applyFill="1" applyBorder="1" applyAlignment="1">
      <alignment vertical="top" wrapText="1"/>
    </xf>
    <xf numFmtId="0" fontId="43" fillId="0" borderId="0" xfId="7" applyFont="1" applyBorder="1" applyAlignment="1">
      <alignment horizontal="center" wrapText="1"/>
    </xf>
    <xf numFmtId="0" fontId="43" fillId="0" borderId="16" xfId="7" applyFont="1" applyBorder="1" applyAlignment="1">
      <alignment horizontal="center" wrapText="1"/>
    </xf>
    <xf numFmtId="49" fontId="9" fillId="4" borderId="4" xfId="1" applyNumberFormat="1" applyFont="1" applyFill="1" applyBorder="1" applyAlignment="1">
      <alignment horizontal="left" vertical="center"/>
    </xf>
    <xf numFmtId="165" fontId="9" fillId="4" borderId="4" xfId="1" applyNumberFormat="1" applyFont="1" applyFill="1" applyBorder="1" applyAlignment="1">
      <alignment vertical="center"/>
    </xf>
    <xf numFmtId="0" fontId="29" fillId="3" borderId="4" xfId="1" applyFont="1" applyFill="1" applyBorder="1" applyAlignment="1">
      <alignment horizontal="right" vertical="center"/>
    </xf>
    <xf numFmtId="4" fontId="29" fillId="3" borderId="4" xfId="1" applyNumberFormat="1" applyFont="1" applyFill="1" applyBorder="1" applyAlignment="1">
      <alignment horizontal="right"/>
    </xf>
    <xf numFmtId="49" fontId="5" fillId="0" borderId="2" xfId="0" applyNumberFormat="1" applyFont="1" applyFill="1" applyBorder="1" applyAlignment="1">
      <alignment horizontal="left" vertical="top"/>
    </xf>
    <xf numFmtId="0" fontId="43" fillId="0" borderId="2" xfId="7" applyFont="1" applyBorder="1" applyAlignment="1">
      <alignment vertical="top" wrapText="1"/>
    </xf>
    <xf numFmtId="0" fontId="43" fillId="0" borderId="2" xfId="7" applyFont="1" applyBorder="1" applyAlignment="1">
      <alignment horizontal="center" wrapText="1"/>
    </xf>
    <xf numFmtId="0" fontId="43" fillId="0" borderId="13" xfId="7" applyFont="1" applyBorder="1" applyAlignment="1">
      <alignment vertical="top" wrapText="1"/>
    </xf>
    <xf numFmtId="0" fontId="43" fillId="0" borderId="13" xfId="7" applyFont="1" applyBorder="1" applyAlignment="1">
      <alignment horizontal="center" wrapText="1"/>
    </xf>
    <xf numFmtId="0" fontId="43" fillId="0" borderId="13" xfId="7" applyFont="1" applyBorder="1" applyAlignment="1">
      <alignment horizontal="right" wrapText="1"/>
    </xf>
    <xf numFmtId="0" fontId="43" fillId="0" borderId="0" xfId="7" applyFont="1" applyBorder="1" applyAlignment="1">
      <alignment horizontal="right" wrapText="1"/>
    </xf>
    <xf numFmtId="1" fontId="43" fillId="0" borderId="0" xfId="7" applyNumberFormat="1" applyFont="1" applyBorder="1" applyAlignment="1">
      <alignment horizontal="center" wrapText="1"/>
    </xf>
    <xf numFmtId="0" fontId="47" fillId="0" borderId="16" xfId="7" applyFont="1" applyBorder="1" applyAlignment="1">
      <alignment horizontal="center" wrapText="1"/>
    </xf>
    <xf numFmtId="0" fontId="47" fillId="0" borderId="16" xfId="7" applyFont="1" applyBorder="1" applyAlignment="1">
      <alignment horizontal="justify" vertical="top" wrapText="1"/>
    </xf>
    <xf numFmtId="164" fontId="47" fillId="0" borderId="16" xfId="7" applyNumberFormat="1" applyFont="1" applyBorder="1" applyAlignment="1">
      <alignment horizontal="center" wrapText="1"/>
    </xf>
    <xf numFmtId="0" fontId="29" fillId="3" borderId="4" xfId="1" applyFont="1" applyFill="1" applyBorder="1" applyAlignment="1">
      <alignment horizontal="center" vertical="center"/>
    </xf>
    <xf numFmtId="0" fontId="47" fillId="0" borderId="0" xfId="7" applyFont="1" applyBorder="1" applyAlignment="1">
      <alignment vertical="top" wrapText="1"/>
    </xf>
    <xf numFmtId="0" fontId="43" fillId="0" borderId="16" xfId="7" applyFont="1" applyFill="1" applyBorder="1" applyAlignment="1">
      <alignment horizontal="center" wrapText="1"/>
    </xf>
    <xf numFmtId="49" fontId="5" fillId="2" borderId="0" xfId="6" applyNumberFormat="1" applyFont="1" applyBorder="1" applyAlignment="1">
      <alignment horizontal="center"/>
    </xf>
    <xf numFmtId="0" fontId="20" fillId="2" borderId="0" xfId="6" applyFont="1" applyBorder="1" applyAlignment="1">
      <alignment horizontal="right"/>
    </xf>
    <xf numFmtId="2" fontId="20" fillId="2" borderId="0" xfId="6" applyNumberFormat="1" applyFont="1" applyBorder="1" applyAlignment="1">
      <alignment horizontal="right"/>
    </xf>
    <xf numFmtId="4" fontId="20" fillId="2" borderId="0" xfId="6" applyNumberFormat="1" applyFont="1" applyBorder="1" applyAlignment="1">
      <alignment horizontal="right"/>
    </xf>
    <xf numFmtId="0" fontId="47" fillId="0" borderId="13" xfId="7" applyFont="1" applyBorder="1" applyAlignment="1">
      <alignment vertical="top" wrapText="1"/>
    </xf>
    <xf numFmtId="0" fontId="47" fillId="0" borderId="13" xfId="7" applyFont="1" applyBorder="1" applyAlignment="1">
      <alignment horizontal="center" wrapText="1"/>
    </xf>
    <xf numFmtId="0" fontId="47" fillId="0" borderId="2" xfId="7" applyFont="1" applyBorder="1" applyAlignment="1">
      <alignment wrapText="1"/>
    </xf>
    <xf numFmtId="0" fontId="47" fillId="0" borderId="2" xfId="7" applyFont="1" applyBorder="1" applyAlignment="1">
      <alignment horizontal="center" wrapText="1"/>
    </xf>
    <xf numFmtId="0" fontId="47" fillId="0" borderId="2" xfId="7" applyFont="1" applyBorder="1" applyAlignment="1">
      <alignment vertical="top" wrapText="1"/>
    </xf>
    <xf numFmtId="3" fontId="47" fillId="0" borderId="2" xfId="7" applyNumberFormat="1" applyFont="1" applyBorder="1" applyAlignment="1">
      <alignment horizontal="center" wrapText="1"/>
    </xf>
    <xf numFmtId="0" fontId="47" fillId="0" borderId="2" xfId="7" applyFont="1" applyBorder="1" applyAlignment="1">
      <alignment horizontal="justify" vertical="top" wrapText="1"/>
    </xf>
    <xf numFmtId="164" fontId="47" fillId="0" borderId="2" xfId="7" applyNumberFormat="1" applyFont="1" applyBorder="1" applyAlignment="1">
      <alignment horizontal="center" wrapText="1"/>
    </xf>
    <xf numFmtId="49" fontId="5" fillId="0" borderId="15" xfId="0" applyNumberFormat="1" applyFont="1" applyFill="1" applyBorder="1" applyAlignment="1">
      <alignment horizontal="left" vertical="top"/>
    </xf>
    <xf numFmtId="0" fontId="47" fillId="9" borderId="15" xfId="7" applyFont="1" applyFill="1" applyBorder="1" applyAlignment="1">
      <alignment vertical="top" wrapText="1"/>
    </xf>
    <xf numFmtId="0" fontId="46" fillId="0" borderId="15" xfId="7" applyFont="1" applyBorder="1" applyAlignment="1">
      <alignment horizontal="center" wrapText="1"/>
    </xf>
    <xf numFmtId="0" fontId="47" fillId="0" borderId="15" xfId="7" applyFont="1" applyBorder="1" applyAlignment="1">
      <alignment horizontal="center" wrapText="1"/>
    </xf>
    <xf numFmtId="49" fontId="5" fillId="0" borderId="14" xfId="0" applyNumberFormat="1" applyFont="1" applyFill="1" applyBorder="1" applyAlignment="1">
      <alignment horizontal="left" vertical="top"/>
    </xf>
    <xf numFmtId="0" fontId="47" fillId="0" borderId="14" xfId="7" applyFont="1" applyBorder="1" applyAlignment="1">
      <alignment vertical="top" wrapText="1"/>
    </xf>
    <xf numFmtId="0" fontId="46" fillId="0" borderId="14" xfId="7" applyFont="1" applyBorder="1" applyAlignment="1">
      <alignment horizontal="center" wrapText="1"/>
    </xf>
    <xf numFmtId="0" fontId="47" fillId="0" borderId="14" xfId="7" applyFont="1" applyBorder="1" applyAlignment="1">
      <alignment horizontal="center" wrapText="1"/>
    </xf>
    <xf numFmtId="49" fontId="5" fillId="0" borderId="9" xfId="0" applyNumberFormat="1" applyFont="1" applyFill="1" applyBorder="1" applyAlignment="1">
      <alignment horizontal="left" vertical="top"/>
    </xf>
    <xf numFmtId="0" fontId="43" fillId="0" borderId="9" xfId="7" applyFont="1" applyBorder="1" applyAlignment="1">
      <alignment vertical="top" wrapText="1"/>
    </xf>
    <xf numFmtId="49" fontId="45" fillId="0" borderId="1" xfId="7" applyNumberFormat="1" applyFont="1" applyFill="1" applyBorder="1" applyAlignment="1">
      <alignment horizontal="justify" vertical="center" wrapText="1"/>
    </xf>
    <xf numFmtId="49" fontId="45" fillId="0" borderId="0" xfId="7" applyNumberFormat="1" applyFont="1" applyFill="1" applyBorder="1" applyAlignment="1">
      <alignment horizontal="justify" vertical="center" wrapText="1"/>
    </xf>
    <xf numFmtId="0" fontId="43" fillId="0" borderId="2" xfId="7" applyFont="1" applyFill="1" applyBorder="1" applyAlignment="1">
      <alignment vertical="top" wrapText="1"/>
    </xf>
    <xf numFmtId="0" fontId="43" fillId="0" borderId="2" xfId="7" applyFont="1" applyFill="1" applyBorder="1" applyAlignment="1">
      <alignment horizontal="center" wrapText="1"/>
    </xf>
    <xf numFmtId="0" fontId="43" fillId="0" borderId="2" xfId="7" applyFont="1" applyFill="1" applyBorder="1" applyAlignment="1">
      <alignment horizontal="justify" vertical="top" wrapText="1"/>
    </xf>
    <xf numFmtId="0" fontId="43" fillId="0" borderId="0" xfId="7" applyFont="1" applyFill="1" applyBorder="1" applyAlignment="1">
      <alignment vertical="top" wrapText="1"/>
    </xf>
    <xf numFmtId="0" fontId="43" fillId="0" borderId="13" xfId="7" applyFont="1" applyFill="1" applyBorder="1" applyAlignment="1">
      <alignment horizontal="center" wrapText="1"/>
    </xf>
    <xf numFmtId="49" fontId="9" fillId="10" borderId="3" xfId="1" applyNumberFormat="1" applyFont="1" applyFill="1" applyBorder="1" applyAlignment="1">
      <alignment horizontal="left" vertical="center"/>
    </xf>
    <xf numFmtId="0" fontId="9" fillId="10" borderId="4" xfId="1" applyFont="1" applyFill="1" applyBorder="1" applyAlignment="1">
      <alignment horizontal="left" vertical="justify"/>
    </xf>
    <xf numFmtId="0" fontId="9" fillId="10" borderId="4" xfId="1" applyFont="1" applyFill="1" applyBorder="1" applyAlignment="1">
      <alignment horizontal="center" vertical="center"/>
    </xf>
    <xf numFmtId="2" fontId="9" fillId="10" borderId="4" xfId="1" applyNumberFormat="1" applyFont="1" applyFill="1" applyBorder="1" applyAlignment="1">
      <alignment horizontal="center" vertical="center"/>
    </xf>
    <xf numFmtId="0" fontId="17" fillId="10" borderId="4" xfId="1" applyFont="1" applyFill="1" applyBorder="1" applyAlignment="1">
      <alignment horizontal="center" vertical="center"/>
    </xf>
    <xf numFmtId="4" fontId="9" fillId="10" borderId="5" xfId="1" applyNumberFormat="1" applyFont="1" applyFill="1" applyBorder="1" applyAlignment="1">
      <alignment horizontal="center" vertical="center"/>
    </xf>
    <xf numFmtId="49" fontId="5" fillId="10" borderId="4" xfId="1" applyNumberFormat="1" applyFont="1" applyFill="1" applyBorder="1" applyAlignment="1">
      <alignment horizontal="left" vertical="center"/>
    </xf>
    <xf numFmtId="4" fontId="43" fillId="0" borderId="0" xfId="7" applyNumberFormat="1" applyFont="1" applyBorder="1" applyAlignment="1">
      <alignment horizontal="right" wrapText="1"/>
    </xf>
    <xf numFmtId="4" fontId="43" fillId="0" borderId="2" xfId="7" applyNumberFormat="1" applyFont="1" applyBorder="1" applyAlignment="1">
      <alignment horizontal="right" wrapText="1"/>
    </xf>
    <xf numFmtId="4" fontId="43" fillId="0" borderId="16" xfId="7" applyNumberFormat="1" applyFont="1" applyBorder="1" applyAlignment="1">
      <alignment horizontal="right" wrapText="1"/>
    </xf>
    <xf numFmtId="165" fontId="9" fillId="3" borderId="4" xfId="1" applyNumberFormat="1" applyFont="1" applyFill="1" applyBorder="1" applyAlignment="1">
      <alignment vertical="center"/>
    </xf>
    <xf numFmtId="4" fontId="47" fillId="0" borderId="13" xfId="7" applyNumberFormat="1" applyFont="1" applyBorder="1" applyAlignment="1">
      <alignment horizontal="right" wrapText="1"/>
    </xf>
    <xf numFmtId="4" fontId="47" fillId="0" borderId="2" xfId="7" applyNumberFormat="1" applyFont="1" applyBorder="1" applyAlignment="1">
      <alignment horizontal="right" wrapText="1"/>
    </xf>
    <xf numFmtId="4" fontId="47" fillId="0" borderId="16" xfId="7" applyNumberFormat="1" applyFont="1" applyBorder="1" applyAlignment="1">
      <alignment horizontal="right" wrapText="1"/>
    </xf>
    <xf numFmtId="4" fontId="47" fillId="0" borderId="15" xfId="7" applyNumberFormat="1" applyFont="1" applyBorder="1" applyAlignment="1">
      <alignment horizontal="right" wrapText="1"/>
    </xf>
    <xf numFmtId="4" fontId="47" fillId="0" borderId="15" xfId="7" applyNumberFormat="1" applyFont="1" applyBorder="1" applyAlignment="1">
      <alignment horizontal="center" wrapText="1"/>
    </xf>
    <xf numFmtId="4" fontId="47" fillId="0" borderId="14" xfId="7" applyNumberFormat="1" applyFont="1" applyBorder="1" applyAlignment="1">
      <alignment horizontal="right" wrapText="1"/>
    </xf>
    <xf numFmtId="4" fontId="47" fillId="0" borderId="14" xfId="7" applyNumberFormat="1" applyFont="1" applyBorder="1" applyAlignment="1">
      <alignment horizontal="center" wrapText="1"/>
    </xf>
    <xf numFmtId="4" fontId="43" fillId="0" borderId="2" xfId="7" applyNumberFormat="1" applyFont="1" applyFill="1" applyBorder="1" applyAlignment="1">
      <alignment horizontal="right" wrapText="1"/>
    </xf>
    <xf numFmtId="4" fontId="43" fillId="0" borderId="16" xfId="7" applyNumberFormat="1" applyFont="1" applyFill="1" applyBorder="1" applyAlignment="1">
      <alignment horizontal="right" wrapText="1"/>
    </xf>
    <xf numFmtId="4" fontId="43" fillId="0" borderId="13" xfId="7" applyNumberFormat="1" applyFont="1" applyFill="1" applyBorder="1" applyAlignment="1">
      <alignment horizontal="right" wrapText="1"/>
    </xf>
    <xf numFmtId="49" fontId="6" fillId="0" borderId="0" xfId="5" applyNumberFormat="1" applyFont="1" applyFill="1" applyBorder="1" applyAlignment="1" applyProtection="1">
      <alignment horizontal="left"/>
      <protection locked="0"/>
    </xf>
    <xf numFmtId="0" fontId="48" fillId="5" borderId="0" xfId="5" applyFont="1" applyFill="1" applyBorder="1" applyAlignment="1" applyProtection="1">
      <alignment horizontal="right" vertical="center"/>
    </xf>
    <xf numFmtId="0" fontId="48" fillId="0" borderId="0" xfId="5" applyFont="1" applyFill="1" applyBorder="1" applyAlignment="1" applyProtection="1">
      <alignment horizontal="right"/>
    </xf>
    <xf numFmtId="0" fontId="49" fillId="6" borderId="0" xfId="5" applyFont="1" applyFill="1" applyBorder="1" applyAlignment="1" applyProtection="1">
      <alignment horizontal="right" vertical="center"/>
    </xf>
    <xf numFmtId="0" fontId="52" fillId="0" borderId="17" xfId="5" applyFont="1" applyFill="1" applyBorder="1" applyAlignment="1" applyProtection="1">
      <alignment wrapText="1"/>
    </xf>
    <xf numFmtId="0" fontId="50" fillId="3" borderId="24" xfId="5" applyFont="1" applyFill="1" applyBorder="1" applyAlignment="1" applyProtection="1">
      <alignment horizontal="center" vertical="center"/>
      <protection locked="0"/>
    </xf>
    <xf numFmtId="0" fontId="50" fillId="3" borderId="23" xfId="5" applyFont="1" applyFill="1" applyBorder="1" applyAlignment="1" applyProtection="1">
      <alignment horizontal="center" vertical="center"/>
      <protection locked="0"/>
    </xf>
    <xf numFmtId="0" fontId="50" fillId="3" borderId="25" xfId="5" applyFont="1" applyFill="1" applyBorder="1" applyAlignment="1" applyProtection="1">
      <alignment horizontal="center" vertical="center"/>
      <protection locked="0"/>
    </xf>
    <xf numFmtId="0" fontId="48" fillId="13" borderId="15" xfId="8" applyNumberFormat="1" applyFont="1" applyFill="1" applyBorder="1" applyAlignment="1" applyProtection="1">
      <alignment vertical="top" wrapText="1"/>
    </xf>
    <xf numFmtId="0" fontId="48" fillId="13" borderId="2" xfId="8" applyNumberFormat="1" applyFont="1" applyFill="1" applyBorder="1" applyAlignment="1" applyProtection="1">
      <alignment vertical="top" wrapText="1"/>
    </xf>
    <xf numFmtId="49" fontId="53" fillId="10" borderId="0" xfId="8" applyNumberFormat="1" applyFont="1" applyFill="1" applyBorder="1" applyAlignment="1" applyProtection="1">
      <alignment vertical="top" wrapText="1"/>
    </xf>
    <xf numFmtId="0" fontId="53" fillId="10" borderId="0" xfId="8" applyNumberFormat="1" applyFont="1" applyFill="1" applyBorder="1" applyAlignment="1" applyProtection="1">
      <alignment vertical="top" wrapText="1"/>
    </xf>
    <xf numFmtId="49" fontId="53" fillId="10" borderId="16" xfId="8" applyNumberFormat="1" applyFont="1" applyFill="1" applyBorder="1" applyAlignment="1" applyProtection="1">
      <alignment vertical="top" wrapText="1"/>
    </xf>
    <xf numFmtId="0" fontId="53" fillId="10" borderId="16" xfId="8" applyNumberFormat="1" applyFont="1" applyFill="1" applyBorder="1" applyAlignment="1" applyProtection="1">
      <alignment vertical="top" wrapText="1"/>
    </xf>
    <xf numFmtId="165" fontId="53" fillId="10" borderId="0" xfId="5" applyNumberFormat="1" applyFont="1" applyFill="1" applyBorder="1" applyAlignment="1" applyProtection="1">
      <protection locked="0"/>
    </xf>
    <xf numFmtId="165" fontId="53" fillId="10" borderId="16" xfId="5" applyNumberFormat="1" applyFont="1" applyFill="1" applyBorder="1" applyAlignment="1" applyProtection="1">
      <protection locked="0"/>
    </xf>
    <xf numFmtId="165" fontId="13" fillId="10" borderId="15" xfId="5" applyNumberFormat="1" applyFont="1" applyFill="1" applyBorder="1" applyAlignment="1" applyProtection="1">
      <protection locked="0"/>
    </xf>
    <xf numFmtId="165" fontId="6" fillId="10" borderId="2" xfId="5" applyNumberFormat="1" applyFont="1" applyFill="1" applyBorder="1" applyAlignment="1" applyProtection="1">
      <protection locked="0"/>
    </xf>
    <xf numFmtId="165" fontId="13" fillId="10" borderId="2" xfId="5" applyNumberFormat="1" applyFont="1" applyFill="1" applyBorder="1" applyAlignment="1" applyProtection="1">
      <protection locked="0"/>
    </xf>
    <xf numFmtId="0" fontId="43" fillId="0" borderId="9" xfId="7" applyFont="1" applyFill="1" applyBorder="1" applyAlignment="1">
      <alignment horizontal="center" wrapText="1"/>
    </xf>
    <xf numFmtId="0" fontId="43" fillId="0" borderId="1" xfId="7" applyFont="1" applyFill="1" applyBorder="1" applyAlignment="1">
      <alignment horizontal="center" wrapText="1"/>
    </xf>
    <xf numFmtId="4" fontId="43" fillId="0" borderId="9" xfId="7" applyNumberFormat="1" applyFont="1" applyFill="1" applyBorder="1" applyAlignment="1">
      <alignment horizontal="right" wrapText="1"/>
    </xf>
    <xf numFmtId="4" fontId="43" fillId="0" borderId="1" xfId="7" applyNumberFormat="1" applyFont="1" applyFill="1" applyBorder="1" applyAlignment="1">
      <alignment horizontal="right" wrapText="1"/>
    </xf>
    <xf numFmtId="0" fontId="43" fillId="0" borderId="0" xfId="7" applyFont="1" applyFill="1" applyBorder="1" applyAlignment="1">
      <alignment horizontal="center" wrapText="1"/>
    </xf>
    <xf numFmtId="4" fontId="43" fillId="0" borderId="0" xfId="7" applyNumberFormat="1" applyFont="1" applyFill="1" applyBorder="1" applyAlignment="1">
      <alignment horizontal="right" wrapText="1"/>
    </xf>
    <xf numFmtId="0" fontId="43" fillId="0" borderId="13" xfId="7" applyFont="1" applyBorder="1" applyAlignment="1">
      <alignment horizontal="center" wrapText="1"/>
    </xf>
    <xf numFmtId="0" fontId="43" fillId="0" borderId="0" xfId="7" applyFont="1" applyBorder="1" applyAlignment="1">
      <alignment horizontal="center" wrapText="1"/>
    </xf>
    <xf numFmtId="0" fontId="43" fillId="0" borderId="16" xfId="7" applyFont="1" applyBorder="1" applyAlignment="1">
      <alignment horizontal="center" wrapText="1"/>
    </xf>
    <xf numFmtId="4" fontId="43" fillId="0" borderId="13" xfId="7" applyNumberFormat="1" applyFont="1" applyBorder="1" applyAlignment="1">
      <alignment horizontal="right" wrapText="1"/>
    </xf>
    <xf numFmtId="4" fontId="43" fillId="0" borderId="0" xfId="7" applyNumberFormat="1" applyFont="1" applyBorder="1" applyAlignment="1">
      <alignment horizontal="right" wrapText="1"/>
    </xf>
    <xf numFmtId="4" fontId="43" fillId="0" borderId="16" xfId="7" applyNumberFormat="1" applyFont="1" applyBorder="1" applyAlignment="1">
      <alignment horizontal="right" wrapText="1"/>
    </xf>
    <xf numFmtId="0" fontId="48" fillId="3" borderId="18" xfId="5" applyFont="1" applyFill="1" applyBorder="1" applyAlignment="1" applyProtection="1">
      <alignment horizontal="center" vertical="center"/>
      <protection locked="0"/>
    </xf>
    <xf numFmtId="0" fontId="48" fillId="3" borderId="13" xfId="5" applyFont="1" applyFill="1" applyBorder="1" applyAlignment="1" applyProtection="1">
      <alignment horizontal="center" vertical="center"/>
      <protection locked="0"/>
    </xf>
    <xf numFmtId="0" fontId="48" fillId="3" borderId="19" xfId="5" applyFont="1" applyFill="1" applyBorder="1" applyAlignment="1" applyProtection="1">
      <alignment horizontal="center" vertical="center"/>
      <protection locked="0"/>
    </xf>
  </cellXfs>
  <cellStyles count="55">
    <cellStyle name="Comma 2" xfId="10"/>
    <cellStyle name="Naslov" xfId="11"/>
    <cellStyle name="Naslov 2" xfId="40"/>
    <cellStyle name="Naslov 3" xfId="47"/>
    <cellStyle name="Normal 10" xfId="8"/>
    <cellStyle name="Normal 11" xfId="12"/>
    <cellStyle name="Normal 13" xfId="13"/>
    <cellStyle name="Normal 16" xfId="14"/>
    <cellStyle name="Normal 18" xfId="15"/>
    <cellStyle name="Normal 2" xfId="1"/>
    <cellStyle name="Normal 2 2" xfId="16"/>
    <cellStyle name="Normal 20" xfId="17"/>
    <cellStyle name="Normal 22" xfId="18"/>
    <cellStyle name="Normal 25" xfId="19"/>
    <cellStyle name="Normal 27" xfId="20"/>
    <cellStyle name="Normal 29" xfId="21"/>
    <cellStyle name="Normal 3" xfId="7"/>
    <cellStyle name="Normal 3 2" xfId="41"/>
    <cellStyle name="Normal 3 3" xfId="50"/>
    <cellStyle name="Normal 3 4" xfId="22"/>
    <cellStyle name="Normal 32" xfId="23"/>
    <cellStyle name="Normal 34" xfId="24"/>
    <cellStyle name="Normal 36" xfId="25"/>
    <cellStyle name="Normal 38" xfId="26"/>
    <cellStyle name="Normal 4" xfId="27"/>
    <cellStyle name="Normal 4 2" xfId="42"/>
    <cellStyle name="Normal 4 3" xfId="51"/>
    <cellStyle name="Normal 40" xfId="28"/>
    <cellStyle name="Normal 42" xfId="29"/>
    <cellStyle name="Normal 44" xfId="30"/>
    <cellStyle name="Normal 46" xfId="31"/>
    <cellStyle name="Normal 5" xfId="32"/>
    <cellStyle name="Normal 5 2" xfId="43"/>
    <cellStyle name="Normal 5 3" xfId="52"/>
    <cellStyle name="Normal 6" xfId="33"/>
    <cellStyle name="Normal 6 2" xfId="44"/>
    <cellStyle name="Normal 6 3" xfId="53"/>
    <cellStyle name="Normal 7" xfId="9"/>
    <cellStyle name="Normal 7 2" xfId="48"/>
    <cellStyle name="Normal 8" xfId="49"/>
    <cellStyle name="Normal 9" xfId="34"/>
    <cellStyle name="Normalno" xfId="0" builtinId="0"/>
    <cellStyle name="Obično_ISKAZ_blato" xfId="2"/>
    <cellStyle name="Obično_Troskovnik-vodovod" xfId="3"/>
    <cellStyle name="Percent 2" xfId="36"/>
    <cellStyle name="Percent 2 10" xfId="37"/>
    <cellStyle name="Percent 2 31" xfId="38"/>
    <cellStyle name="Percent 3" xfId="35"/>
    <cellStyle name="Percent 4" xfId="54"/>
    <cellStyle name="PREDG" xfId="4"/>
    <cellStyle name="REKAPITULACIJA" xfId="5"/>
    <cellStyle name="STAVKE" xfId="6"/>
    <cellStyle name="Ukupno" xfId="39"/>
    <cellStyle name="Ukupno 2" xfId="45"/>
    <cellStyle name="Ukupno 3"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2276475</xdr:colOff>
      <xdr:row>0</xdr:row>
      <xdr:rowOff>0</xdr:rowOff>
    </xdr:from>
    <xdr:to>
      <xdr:col>7</xdr:col>
      <xdr:colOff>0</xdr:colOff>
      <xdr:row>1</xdr:row>
      <xdr:rowOff>0</xdr:rowOff>
    </xdr:to>
    <xdr:sp macro="" textlink="">
      <xdr:nvSpPr>
        <xdr:cNvPr id="1034" name="Text Box 10">
          <a:extLst>
            <a:ext uri="{FF2B5EF4-FFF2-40B4-BE49-F238E27FC236}">
              <a16:creationId xmlns:a16="http://schemas.microsoft.com/office/drawing/2014/main" xmlns="" id="{A871D995-9FCF-43B6-9B5B-4B5C4C57839C}"/>
            </a:ext>
          </a:extLst>
        </xdr:cNvPr>
        <xdr:cNvSpPr txBox="1">
          <a:spLocks noChangeArrowheads="1"/>
        </xdr:cNvSpPr>
      </xdr:nvSpPr>
      <xdr:spPr bwMode="auto">
        <a:xfrm>
          <a:off x="3257550" y="0"/>
          <a:ext cx="3962400" cy="21907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ctr" rtl="1">
            <a:defRPr sz="1000"/>
          </a:pPr>
          <a:r>
            <a:rPr lang="en-US" sz="800" b="1" i="0" strike="noStrike">
              <a:solidFill>
                <a:srgbClr val="000000"/>
              </a:solidFill>
              <a:latin typeface="Arial"/>
              <a:cs typeface="Arial"/>
            </a:rPr>
            <a:t>PRIKAZ POJEDINIH STAVKI TROŠKOVNIKA OVISI O VRIJEDNOSTI "kiločina"</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0</xdr:row>
          <xdr:rowOff>0</xdr:rowOff>
        </xdr:from>
        <xdr:to>
          <xdr:col>2</xdr:col>
          <xdr:colOff>647700</xdr:colOff>
          <xdr:row>1</xdr:row>
          <xdr:rowOff>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r-HR" sz="800" b="1" i="0" u="none" strike="noStrike" baseline="0">
                  <a:solidFill>
                    <a:srgbClr val="FF0000"/>
                  </a:solidFill>
                  <a:latin typeface="Arial"/>
                  <a:cs typeface="Arial"/>
                </a:rPr>
                <a:t>SAKRIJ PRAZNE REDOVE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0</xdr:row>
          <xdr:rowOff>0</xdr:rowOff>
        </xdr:from>
        <xdr:to>
          <xdr:col>2</xdr:col>
          <xdr:colOff>2276475</xdr:colOff>
          <xdr:row>1</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r-HR" sz="800" b="1" i="0" u="none" strike="noStrike" baseline="0">
                  <a:solidFill>
                    <a:srgbClr val="FF0000"/>
                  </a:solidFill>
                  <a:latin typeface="Arial"/>
                  <a:cs typeface="Arial"/>
                </a:rPr>
                <a:t>OTKRIJ PRAZNE REDOVE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609600</xdr:colOff>
      <xdr:row>25</xdr:row>
      <xdr:rowOff>38100</xdr:rowOff>
    </xdr:from>
    <xdr:to>
      <xdr:col>1</xdr:col>
      <xdr:colOff>2000250</xdr:colOff>
      <xdr:row>29</xdr:row>
      <xdr:rowOff>85725</xdr:rowOff>
    </xdr:to>
    <xdr:pic>
      <xdr:nvPicPr>
        <xdr:cNvPr id="212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19200" y="6638925"/>
          <a:ext cx="1390650" cy="1285875"/>
        </a:xfrm>
        <a:prstGeom prst="rect">
          <a:avLst/>
        </a:prstGeom>
        <a:noFill/>
        <a:ln w="9525">
          <a:noFill/>
          <a:miter lim="800000"/>
          <a:headEnd/>
          <a:tailEnd/>
        </a:ln>
      </xdr:spPr>
    </xdr:pic>
    <xdr:clientData/>
  </xdr:twoCellAnchor>
  <xdr:twoCellAnchor editAs="oneCell">
    <xdr:from>
      <xdr:col>1</xdr:col>
      <xdr:colOff>2686050</xdr:colOff>
      <xdr:row>26</xdr:row>
      <xdr:rowOff>76200</xdr:rowOff>
    </xdr:from>
    <xdr:to>
      <xdr:col>2</xdr:col>
      <xdr:colOff>895350</xdr:colOff>
      <xdr:row>28</xdr:row>
      <xdr:rowOff>142875</xdr:rowOff>
    </xdr:to>
    <xdr:pic>
      <xdr:nvPicPr>
        <xdr:cNvPr id="2130" name="Picture 2" descr="PECAT RADE_NOVI0001"/>
        <xdr:cNvPicPr>
          <a:picLocks noChangeAspect="1" noChangeArrowheads="1"/>
        </xdr:cNvPicPr>
      </xdr:nvPicPr>
      <xdr:blipFill>
        <a:blip xmlns:r="http://schemas.openxmlformats.org/officeDocument/2006/relationships" r:embed="rId2" cstate="print"/>
        <a:srcRect l="34225" t="64647" r="29378" b="13991"/>
        <a:stretch>
          <a:fillRect/>
        </a:stretch>
      </xdr:blipFill>
      <xdr:spPr bwMode="auto">
        <a:xfrm rot="-196003">
          <a:off x="3295650" y="9439275"/>
          <a:ext cx="2105025" cy="904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34"/>
  </sheetPr>
  <dimension ref="A1:C28"/>
  <sheetViews>
    <sheetView showGridLines="0" view="pageBreakPreview" zoomScale="120" zoomScaleNormal="100" zoomScaleSheetLayoutView="120" workbookViewId="0">
      <selection activeCell="D18" sqref="D18"/>
    </sheetView>
  </sheetViews>
  <sheetFormatPr defaultRowHeight="12.75" x14ac:dyDescent="0.2"/>
  <cols>
    <col min="1" max="1" width="75.28515625" style="3" customWidth="1"/>
    <col min="2" max="16384" width="9.140625" style="3"/>
  </cols>
  <sheetData>
    <row r="1" spans="1:3" s="28" customFormat="1" x14ac:dyDescent="0.2">
      <c r="A1" s="16"/>
    </row>
    <row r="2" spans="1:3" s="28" customFormat="1" x14ac:dyDescent="0.2">
      <c r="A2" s="29"/>
    </row>
    <row r="3" spans="1:3" s="28" customFormat="1" ht="18" x14ac:dyDescent="0.25">
      <c r="A3" s="17" t="s">
        <v>83</v>
      </c>
    </row>
    <row r="4" spans="1:3" s="28" customFormat="1" x14ac:dyDescent="0.2">
      <c r="A4" s="29"/>
    </row>
    <row r="5" spans="1:3" s="28" customFormat="1" x14ac:dyDescent="0.2">
      <c r="A5" s="29"/>
    </row>
    <row r="6" spans="1:3" s="28" customFormat="1" ht="67.5" x14ac:dyDescent="0.2">
      <c r="A6" s="30" t="s">
        <v>311</v>
      </c>
    </row>
    <row r="7" spans="1:3" s="28" customFormat="1" x14ac:dyDescent="0.2">
      <c r="A7" s="30"/>
    </row>
    <row r="8" spans="1:3" s="28" customFormat="1" ht="56.25" x14ac:dyDescent="0.2">
      <c r="A8" s="30" t="s">
        <v>312</v>
      </c>
    </row>
    <row r="9" spans="1:3" s="28" customFormat="1" x14ac:dyDescent="0.2">
      <c r="A9" s="30"/>
      <c r="C9" s="31"/>
    </row>
    <row r="10" spans="1:3" s="28" customFormat="1" ht="63" customHeight="1" x14ac:dyDescent="0.2">
      <c r="A10" s="30" t="s">
        <v>313</v>
      </c>
      <c r="C10" s="32"/>
    </row>
    <row r="11" spans="1:3" s="28" customFormat="1" x14ac:dyDescent="0.2">
      <c r="A11" s="30"/>
    </row>
    <row r="12" spans="1:3" s="28" customFormat="1" ht="78.75" x14ac:dyDescent="0.2">
      <c r="A12" s="30" t="s">
        <v>314</v>
      </c>
    </row>
    <row r="13" spans="1:3" s="28" customFormat="1" x14ac:dyDescent="0.2">
      <c r="A13" s="30"/>
    </row>
    <row r="14" spans="1:3" s="28" customFormat="1" ht="78.75" x14ac:dyDescent="0.2">
      <c r="A14" s="30" t="s">
        <v>315</v>
      </c>
    </row>
    <row r="15" spans="1:3" s="28" customFormat="1" x14ac:dyDescent="0.2">
      <c r="A15" s="30"/>
    </row>
    <row r="16" spans="1:3" s="28" customFormat="1" ht="22.5" x14ac:dyDescent="0.2">
      <c r="A16" s="30" t="s">
        <v>316</v>
      </c>
    </row>
    <row r="17" spans="1:1" s="28" customFormat="1" x14ac:dyDescent="0.2">
      <c r="A17" s="30"/>
    </row>
    <row r="18" spans="1:1" s="28" customFormat="1" ht="146.25" x14ac:dyDescent="0.2">
      <c r="A18" s="30" t="s">
        <v>618</v>
      </c>
    </row>
    <row r="19" spans="1:1" s="28" customFormat="1" x14ac:dyDescent="0.2">
      <c r="A19" s="30"/>
    </row>
    <row r="20" spans="1:1" s="28" customFormat="1" ht="67.5" x14ac:dyDescent="0.2">
      <c r="A20" s="30" t="s">
        <v>619</v>
      </c>
    </row>
    <row r="21" spans="1:1" s="28" customFormat="1" x14ac:dyDescent="0.2">
      <c r="A21" s="33"/>
    </row>
    <row r="22" spans="1:1" s="28" customFormat="1" ht="33.75" x14ac:dyDescent="0.2">
      <c r="A22" s="30" t="s">
        <v>620</v>
      </c>
    </row>
    <row r="23" spans="1:1" s="28" customFormat="1" x14ac:dyDescent="0.2">
      <c r="A23" s="30"/>
    </row>
    <row r="24" spans="1:1" s="28" customFormat="1" ht="56.25" x14ac:dyDescent="0.2">
      <c r="A24" s="30" t="s">
        <v>621</v>
      </c>
    </row>
    <row r="25" spans="1:1" ht="24.95" customHeight="1" x14ac:dyDescent="0.2">
      <c r="A25" s="16"/>
    </row>
    <row r="26" spans="1:1" x14ac:dyDescent="0.2">
      <c r="A26" s="15"/>
    </row>
    <row r="27" spans="1:1" x14ac:dyDescent="0.2">
      <c r="A27" s="15"/>
    </row>
    <row r="28" spans="1:1" x14ac:dyDescent="0.2">
      <c r="A28" s="15"/>
    </row>
  </sheetData>
  <phoneticPr fontId="0" type="noConversion"/>
  <pageMargins left="1.1811023622047245" right="0.39370078740157483" top="0.98425196850393704" bottom="0.86614173228346458" header="0.51181102362204722" footer="0.51181102362204722"/>
  <pageSetup paperSize="9" orientation="portrait" useFirstPageNumber="1" r:id="rId1"/>
  <headerFooter>
    <oddHeader>&amp;L&amp;"Arial,Bold Italic"&amp;8PLATEA konzalting d.o.o. za projektiranje i nadzor&amp;C
&amp;R&amp;8&amp;P</oddHeader>
  </headerFooter>
  <rowBreaks count="1" manualBreakCount="1">
    <brk id="2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45"/>
  </sheetPr>
  <dimension ref="A1:G392"/>
  <sheetViews>
    <sheetView showGridLines="0" showZeros="0" view="pageBreakPreview" zoomScaleNormal="100" zoomScaleSheetLayoutView="100" workbookViewId="0">
      <pane ySplit="2" topLeftCell="A19" activePane="bottomLeft" state="frozen"/>
      <selection pane="bottomLeft" activeCell="E5" sqref="E5"/>
    </sheetView>
  </sheetViews>
  <sheetFormatPr defaultRowHeight="12.75" x14ac:dyDescent="0.2"/>
  <cols>
    <col min="1" max="1" width="6" style="54" customWidth="1"/>
    <col min="2" max="2" width="8.7109375" style="55" customWidth="1"/>
    <col min="3" max="3" width="45.7109375" style="54" customWidth="1"/>
    <col min="4" max="4" width="8.7109375" style="56" customWidth="1"/>
    <col min="5" max="5" width="12.7109375" style="57" customWidth="1"/>
    <col min="6" max="6" width="12.7109375" style="56" customWidth="1"/>
    <col min="7" max="7" width="15.7109375" style="58" customWidth="1"/>
    <col min="8" max="16384" width="9.140625" style="54"/>
  </cols>
  <sheetData>
    <row r="1" spans="1:7" ht="17.25" customHeight="1" thickBot="1" x14ac:dyDescent="0.25"/>
    <row r="2" spans="1:7" ht="23.25" customHeight="1" thickBot="1" x14ac:dyDescent="0.25">
      <c r="A2" s="59" t="s">
        <v>65</v>
      </c>
      <c r="B2" s="60" t="s">
        <v>85</v>
      </c>
      <c r="C2" s="61" t="s">
        <v>66</v>
      </c>
      <c r="D2" s="62" t="s">
        <v>67</v>
      </c>
      <c r="E2" s="63" t="s">
        <v>68</v>
      </c>
      <c r="F2" s="62" t="s">
        <v>69</v>
      </c>
      <c r="G2" s="64" t="s">
        <v>70</v>
      </c>
    </row>
    <row r="3" spans="1:7" ht="13.5" thickBot="1" x14ac:dyDescent="0.25">
      <c r="A3" s="413"/>
      <c r="B3" s="414"/>
      <c r="C3" s="414" t="s">
        <v>610</v>
      </c>
      <c r="D3" s="415"/>
      <c r="E3" s="416"/>
      <c r="F3" s="417"/>
      <c r="G3" s="418"/>
    </row>
    <row r="4" spans="1:7" s="65" customFormat="1" ht="13.5" thickBot="1" x14ac:dyDescent="0.25">
      <c r="A4" s="4" t="s">
        <v>77</v>
      </c>
      <c r="B4" s="24"/>
      <c r="C4" s="5" t="s">
        <v>78</v>
      </c>
      <c r="D4" s="6"/>
      <c r="E4" s="7" t="s">
        <v>11</v>
      </c>
      <c r="F4" s="6"/>
      <c r="G4" s="8"/>
    </row>
    <row r="5" spans="1:7" s="65" customFormat="1" ht="140.25" x14ac:dyDescent="0.2">
      <c r="A5" s="66" t="s">
        <v>87</v>
      </c>
      <c r="B5" s="260" t="s">
        <v>373</v>
      </c>
      <c r="C5" s="68" t="s">
        <v>374</v>
      </c>
      <c r="D5" s="69" t="s">
        <v>375</v>
      </c>
      <c r="E5" s="70">
        <v>1</v>
      </c>
      <c r="F5" s="71"/>
      <c r="G5" s="71">
        <f t="shared" ref="G5:G18" si="0">E5*F5</f>
        <v>0</v>
      </c>
    </row>
    <row r="6" spans="1:7" s="65" customFormat="1" ht="114.75" x14ac:dyDescent="0.2">
      <c r="A6" s="66" t="s">
        <v>88</v>
      </c>
      <c r="B6" s="72" t="s">
        <v>93</v>
      </c>
      <c r="C6" s="73" t="s">
        <v>220</v>
      </c>
      <c r="D6" s="74" t="s">
        <v>51</v>
      </c>
      <c r="E6" s="75">
        <v>0.16</v>
      </c>
      <c r="F6" s="76"/>
      <c r="G6" s="76">
        <f t="shared" si="0"/>
        <v>0</v>
      </c>
    </row>
    <row r="7" spans="1:7" ht="127.5" hidden="1" x14ac:dyDescent="0.2">
      <c r="A7" s="77" t="s">
        <v>88</v>
      </c>
      <c r="B7" s="78" t="s">
        <v>94</v>
      </c>
      <c r="C7" s="79" t="s">
        <v>86</v>
      </c>
      <c r="D7" s="80"/>
      <c r="E7" s="81"/>
      <c r="F7" s="82"/>
      <c r="G7" s="82"/>
    </row>
    <row r="8" spans="1:7" ht="12.75" hidden="1" customHeight="1" x14ac:dyDescent="0.2">
      <c r="A8" s="83"/>
      <c r="B8" s="84"/>
      <c r="C8" s="85" t="s">
        <v>129</v>
      </c>
      <c r="D8" s="86" t="s">
        <v>51</v>
      </c>
      <c r="E8" s="87"/>
      <c r="F8" s="88"/>
      <c r="G8" s="88">
        <f>E8*F8</f>
        <v>0</v>
      </c>
    </row>
    <row r="9" spans="1:7" hidden="1" x14ac:dyDescent="0.2">
      <c r="A9" s="83"/>
      <c r="B9" s="89"/>
      <c r="C9" s="90" t="s">
        <v>169</v>
      </c>
      <c r="D9" s="91" t="s">
        <v>170</v>
      </c>
      <c r="E9" s="92"/>
      <c r="F9" s="93"/>
      <c r="G9" s="93">
        <f>E9*F9</f>
        <v>0</v>
      </c>
    </row>
    <row r="10" spans="1:7" ht="114.75" x14ac:dyDescent="0.2">
      <c r="A10" s="66" t="s">
        <v>44</v>
      </c>
      <c r="B10" s="72" t="s">
        <v>45</v>
      </c>
      <c r="C10" s="73" t="s">
        <v>380</v>
      </c>
      <c r="D10" s="74" t="s">
        <v>356</v>
      </c>
      <c r="E10" s="75">
        <v>15</v>
      </c>
      <c r="F10" s="76"/>
      <c r="G10" s="76">
        <f t="shared" si="0"/>
        <v>0</v>
      </c>
    </row>
    <row r="11" spans="1:7" ht="255" x14ac:dyDescent="0.2">
      <c r="A11" s="66" t="s">
        <v>46</v>
      </c>
      <c r="B11" s="72" t="s">
        <v>32</v>
      </c>
      <c r="C11" s="73" t="s">
        <v>377</v>
      </c>
      <c r="D11" s="74" t="s">
        <v>10</v>
      </c>
      <c r="E11" s="75">
        <v>1600</v>
      </c>
      <c r="F11" s="76"/>
      <c r="G11" s="76">
        <f>E11*F11</f>
        <v>0</v>
      </c>
    </row>
    <row r="12" spans="1:7" ht="147.75" customHeight="1" x14ac:dyDescent="0.2">
      <c r="A12" s="66" t="s">
        <v>64</v>
      </c>
      <c r="B12" s="72" t="s">
        <v>32</v>
      </c>
      <c r="C12" s="73" t="s">
        <v>376</v>
      </c>
      <c r="D12" s="74" t="s">
        <v>42</v>
      </c>
      <c r="E12" s="75">
        <v>5</v>
      </c>
      <c r="F12" s="76"/>
      <c r="G12" s="76">
        <f t="shared" si="0"/>
        <v>0</v>
      </c>
    </row>
    <row r="13" spans="1:7" ht="123.75" customHeight="1" x14ac:dyDescent="0.2">
      <c r="A13" s="66" t="s">
        <v>95</v>
      </c>
      <c r="B13" s="72" t="s">
        <v>45</v>
      </c>
      <c r="C13" s="73" t="s">
        <v>378</v>
      </c>
      <c r="D13" s="74" t="s">
        <v>10</v>
      </c>
      <c r="E13" s="75">
        <v>250</v>
      </c>
      <c r="F13" s="76"/>
      <c r="G13" s="76">
        <f t="shared" si="0"/>
        <v>0</v>
      </c>
    </row>
    <row r="14" spans="1:7" ht="165.75" hidden="1" x14ac:dyDescent="0.2">
      <c r="A14" s="66" t="s">
        <v>64</v>
      </c>
      <c r="B14" s="99" t="s">
        <v>45</v>
      </c>
      <c r="C14" s="101" t="s">
        <v>210</v>
      </c>
      <c r="D14" s="102" t="s">
        <v>42</v>
      </c>
      <c r="E14" s="103"/>
      <c r="F14" s="104"/>
      <c r="G14" s="104">
        <f>E14*F14</f>
        <v>0</v>
      </c>
    </row>
    <row r="15" spans="1:7" ht="153" hidden="1" x14ac:dyDescent="0.2">
      <c r="A15" s="66" t="s">
        <v>46</v>
      </c>
      <c r="B15" s="99" t="s">
        <v>32</v>
      </c>
      <c r="C15" s="68" t="s">
        <v>211</v>
      </c>
      <c r="D15" s="69" t="s">
        <v>151</v>
      </c>
      <c r="E15" s="100"/>
      <c r="F15" s="71"/>
      <c r="G15" s="71">
        <f>E15*F15</f>
        <v>0</v>
      </c>
    </row>
    <row r="16" spans="1:7" ht="229.5" x14ac:dyDescent="0.2">
      <c r="A16" s="66" t="s">
        <v>321</v>
      </c>
      <c r="B16" s="105" t="s">
        <v>89</v>
      </c>
      <c r="C16" s="68" t="s">
        <v>379</v>
      </c>
      <c r="D16" s="69" t="s">
        <v>63</v>
      </c>
      <c r="E16" s="100">
        <v>5</v>
      </c>
      <c r="F16" s="71"/>
      <c r="G16" s="71">
        <f t="shared" si="0"/>
        <v>0</v>
      </c>
    </row>
    <row r="17" spans="1:7" ht="127.5" hidden="1" x14ac:dyDescent="0.2">
      <c r="A17" s="106" t="s">
        <v>95</v>
      </c>
      <c r="B17" s="107" t="s">
        <v>79</v>
      </c>
      <c r="C17" s="108" t="s">
        <v>84</v>
      </c>
      <c r="D17" s="102" t="s">
        <v>42</v>
      </c>
      <c r="E17" s="109"/>
      <c r="F17" s="104"/>
      <c r="G17" s="110">
        <f t="shared" si="0"/>
        <v>0</v>
      </c>
    </row>
    <row r="18" spans="1:7" ht="306" x14ac:dyDescent="0.2">
      <c r="A18" s="66" t="s">
        <v>419</v>
      </c>
      <c r="B18" s="111" t="s">
        <v>28</v>
      </c>
      <c r="C18" s="68" t="s">
        <v>381</v>
      </c>
      <c r="D18" s="69" t="s">
        <v>42</v>
      </c>
      <c r="E18" s="70">
        <v>2</v>
      </c>
      <c r="F18" s="71"/>
      <c r="G18" s="114">
        <f t="shared" si="0"/>
        <v>0</v>
      </c>
    </row>
    <row r="19" spans="1:7" ht="179.25" thickBot="1" x14ac:dyDescent="0.25">
      <c r="A19" s="106" t="s">
        <v>420</v>
      </c>
      <c r="B19" s="111" t="s">
        <v>43</v>
      </c>
      <c r="C19" s="68" t="s">
        <v>382</v>
      </c>
      <c r="D19" s="69" t="s">
        <v>51</v>
      </c>
      <c r="E19" s="112">
        <v>0.16</v>
      </c>
      <c r="F19" s="113"/>
      <c r="G19" s="114">
        <f>E19*F19</f>
        <v>0</v>
      </c>
    </row>
    <row r="20" spans="1:7" ht="13.5" thickBot="1" x14ac:dyDescent="0.25">
      <c r="A20" s="14"/>
      <c r="B20" s="25"/>
      <c r="C20" s="11" t="s">
        <v>56</v>
      </c>
      <c r="D20" s="11"/>
      <c r="E20" s="12" t="s">
        <v>11</v>
      </c>
      <c r="F20" s="18"/>
      <c r="G20" s="20">
        <f>SUM(G5:G19)</f>
        <v>0</v>
      </c>
    </row>
    <row r="21" spans="1:7" ht="13.5" thickBot="1" x14ac:dyDescent="0.25">
      <c r="A21" s="4" t="s">
        <v>60</v>
      </c>
      <c r="B21" s="26"/>
      <c r="C21" s="5" t="s">
        <v>53</v>
      </c>
      <c r="D21" s="6"/>
      <c r="E21" s="7" t="s">
        <v>11</v>
      </c>
      <c r="F21" s="19"/>
      <c r="G21" s="21"/>
    </row>
    <row r="22" spans="1:7" ht="267.75" x14ac:dyDescent="0.2">
      <c r="A22" s="77" t="s">
        <v>90</v>
      </c>
      <c r="B22" s="115" t="s">
        <v>30</v>
      </c>
      <c r="C22" s="116" t="s">
        <v>383</v>
      </c>
      <c r="D22" s="117"/>
      <c r="E22" s="118" t="s">
        <v>250</v>
      </c>
      <c r="F22" s="119"/>
      <c r="G22" s="119"/>
    </row>
    <row r="23" spans="1:7" ht="14.25" x14ac:dyDescent="0.2">
      <c r="A23" s="120"/>
      <c r="B23" s="121"/>
      <c r="C23" s="122" t="s">
        <v>251</v>
      </c>
      <c r="D23" s="123" t="s">
        <v>356</v>
      </c>
      <c r="E23" s="124">
        <v>5</v>
      </c>
      <c r="F23" s="125"/>
      <c r="G23" s="114">
        <f>E23*F23</f>
        <v>0</v>
      </c>
    </row>
    <row r="24" spans="1:7" s="65" customFormat="1" ht="14.25" hidden="1" x14ac:dyDescent="0.2">
      <c r="A24" s="120"/>
      <c r="B24" s="121"/>
      <c r="C24" s="126" t="s">
        <v>274</v>
      </c>
      <c r="D24" s="69" t="s">
        <v>356</v>
      </c>
      <c r="E24" s="100"/>
      <c r="F24" s="127"/>
      <c r="G24" s="114">
        <f t="shared" ref="G24:G31" si="1">E24*F24</f>
        <v>0</v>
      </c>
    </row>
    <row r="25" spans="1:7" s="65" customFormat="1" ht="14.25" hidden="1" x14ac:dyDescent="0.2">
      <c r="A25" s="120"/>
      <c r="B25" s="121"/>
      <c r="C25" s="126" t="s">
        <v>275</v>
      </c>
      <c r="D25" s="69" t="s">
        <v>356</v>
      </c>
      <c r="E25" s="100"/>
      <c r="F25" s="127"/>
      <c r="G25" s="114">
        <f t="shared" si="1"/>
        <v>0</v>
      </c>
    </row>
    <row r="26" spans="1:7" ht="14.25" x14ac:dyDescent="0.2">
      <c r="A26" s="120"/>
      <c r="B26" s="121"/>
      <c r="C26" s="128" t="s">
        <v>252</v>
      </c>
      <c r="D26" s="69" t="s">
        <v>356</v>
      </c>
      <c r="E26" s="100">
        <v>60</v>
      </c>
      <c r="F26" s="127"/>
      <c r="G26" s="114">
        <f t="shared" si="1"/>
        <v>0</v>
      </c>
    </row>
    <row r="27" spans="1:7" s="65" customFormat="1" ht="14.25" hidden="1" x14ac:dyDescent="0.2">
      <c r="A27" s="120"/>
      <c r="B27" s="121"/>
      <c r="C27" s="126" t="s">
        <v>274</v>
      </c>
      <c r="D27" s="69" t="s">
        <v>356</v>
      </c>
      <c r="E27" s="100"/>
      <c r="F27" s="127"/>
      <c r="G27" s="114">
        <f t="shared" si="1"/>
        <v>0</v>
      </c>
    </row>
    <row r="28" spans="1:7" s="65" customFormat="1" ht="14.25" hidden="1" x14ac:dyDescent="0.2">
      <c r="A28" s="120"/>
      <c r="B28" s="121"/>
      <c r="C28" s="126" t="s">
        <v>275</v>
      </c>
      <c r="D28" s="69" t="s">
        <v>356</v>
      </c>
      <c r="E28" s="100"/>
      <c r="F28" s="127"/>
      <c r="G28" s="114">
        <f t="shared" si="1"/>
        <v>0</v>
      </c>
    </row>
    <row r="29" spans="1:7" ht="14.25" x14ac:dyDescent="0.2">
      <c r="A29" s="120"/>
      <c r="B29" s="121"/>
      <c r="C29" s="128" t="s">
        <v>253</v>
      </c>
      <c r="D29" s="69" t="s">
        <v>356</v>
      </c>
      <c r="E29" s="100">
        <v>10</v>
      </c>
      <c r="F29" s="129"/>
      <c r="G29" s="114">
        <f t="shared" si="1"/>
        <v>0</v>
      </c>
    </row>
    <row r="30" spans="1:7" s="65" customFormat="1" ht="14.25" hidden="1" x14ac:dyDescent="0.2">
      <c r="A30" s="120"/>
      <c r="B30" s="121"/>
      <c r="C30" s="126" t="s">
        <v>274</v>
      </c>
      <c r="D30" s="69" t="s">
        <v>356</v>
      </c>
      <c r="E30" s="100"/>
      <c r="F30" s="129"/>
      <c r="G30" s="114">
        <f t="shared" si="1"/>
        <v>0</v>
      </c>
    </row>
    <row r="31" spans="1:7" s="65" customFormat="1" ht="14.25" hidden="1" x14ac:dyDescent="0.2">
      <c r="A31" s="120"/>
      <c r="B31" s="121"/>
      <c r="C31" s="126" t="s">
        <v>275</v>
      </c>
      <c r="D31" s="69" t="s">
        <v>356</v>
      </c>
      <c r="E31" s="100"/>
      <c r="F31" s="129"/>
      <c r="G31" s="114">
        <f t="shared" si="1"/>
        <v>0</v>
      </c>
    </row>
    <row r="32" spans="1:7" ht="318.75" hidden="1" x14ac:dyDescent="0.2">
      <c r="A32" s="66" t="s">
        <v>91</v>
      </c>
      <c r="B32" s="67" t="s">
        <v>89</v>
      </c>
      <c r="C32" s="68" t="s">
        <v>221</v>
      </c>
      <c r="D32" s="69" t="s">
        <v>357</v>
      </c>
      <c r="E32" s="100"/>
      <c r="F32" s="71"/>
      <c r="G32" s="71">
        <f t="shared" ref="G32:G37" si="2">E32*F32</f>
        <v>0</v>
      </c>
    </row>
    <row r="33" spans="1:7" ht="222.75" customHeight="1" x14ac:dyDescent="0.2">
      <c r="A33" s="130" t="s">
        <v>91</v>
      </c>
      <c r="B33" s="111" t="s">
        <v>259</v>
      </c>
      <c r="C33" s="68" t="s">
        <v>384</v>
      </c>
      <c r="D33" s="69" t="s">
        <v>356</v>
      </c>
      <c r="E33" s="100">
        <v>420</v>
      </c>
      <c r="F33" s="129"/>
      <c r="G33" s="71">
        <f t="shared" si="2"/>
        <v>0</v>
      </c>
    </row>
    <row r="34" spans="1:7" ht="178.5" x14ac:dyDescent="0.2">
      <c r="A34" s="66" t="s">
        <v>61</v>
      </c>
      <c r="B34" s="111" t="s">
        <v>322</v>
      </c>
      <c r="C34" s="68" t="s">
        <v>358</v>
      </c>
      <c r="D34" s="69" t="s">
        <v>357</v>
      </c>
      <c r="E34" s="100">
        <v>10</v>
      </c>
      <c r="F34" s="71"/>
      <c r="G34" s="71">
        <f t="shared" si="2"/>
        <v>0</v>
      </c>
    </row>
    <row r="35" spans="1:7" ht="211.5" customHeight="1" x14ac:dyDescent="0.2">
      <c r="A35" s="66" t="s">
        <v>48</v>
      </c>
      <c r="B35" s="105" t="s">
        <v>54</v>
      </c>
      <c r="C35" s="68" t="s">
        <v>385</v>
      </c>
      <c r="D35" s="69" t="s">
        <v>356</v>
      </c>
      <c r="E35" s="100">
        <v>65</v>
      </c>
      <c r="F35" s="129"/>
      <c r="G35" s="71">
        <f t="shared" si="2"/>
        <v>0</v>
      </c>
    </row>
    <row r="36" spans="1:7" ht="255" x14ac:dyDescent="0.2">
      <c r="A36" s="66" t="s">
        <v>75</v>
      </c>
      <c r="B36" s="105" t="s">
        <v>54</v>
      </c>
      <c r="C36" s="68" t="s">
        <v>386</v>
      </c>
      <c r="D36" s="69" t="s">
        <v>356</v>
      </c>
      <c r="E36" s="100">
        <v>1420</v>
      </c>
      <c r="F36" s="129"/>
      <c r="G36" s="71">
        <f t="shared" si="2"/>
        <v>0</v>
      </c>
    </row>
    <row r="37" spans="1:7" ht="216.75" x14ac:dyDescent="0.2">
      <c r="A37" s="66" t="s">
        <v>115</v>
      </c>
      <c r="B37" s="99" t="s">
        <v>96</v>
      </c>
      <c r="C37" s="68" t="s">
        <v>388</v>
      </c>
      <c r="D37" s="69" t="s">
        <v>355</v>
      </c>
      <c r="E37" s="100">
        <v>1750</v>
      </c>
      <c r="F37" s="129"/>
      <c r="G37" s="71">
        <f t="shared" si="2"/>
        <v>0</v>
      </c>
    </row>
    <row r="38" spans="1:7" ht="102" hidden="1" x14ac:dyDescent="0.2">
      <c r="A38" s="131" t="s">
        <v>48</v>
      </c>
      <c r="B38" s="115" t="s">
        <v>96</v>
      </c>
      <c r="C38" s="126" t="s">
        <v>260</v>
      </c>
      <c r="D38" s="132"/>
      <c r="E38" s="133"/>
      <c r="F38" s="134"/>
      <c r="G38" s="134"/>
    </row>
    <row r="39" spans="1:7" s="65" customFormat="1" ht="14.25" hidden="1" x14ac:dyDescent="0.2">
      <c r="A39" s="120"/>
      <c r="B39" s="121"/>
      <c r="C39" s="135" t="s">
        <v>274</v>
      </c>
      <c r="D39" s="123" t="s">
        <v>355</v>
      </c>
      <c r="E39" s="124"/>
      <c r="F39" s="125"/>
      <c r="G39" s="114">
        <f>E39*F39</f>
        <v>0</v>
      </c>
    </row>
    <row r="40" spans="1:7" s="65" customFormat="1" ht="14.25" hidden="1" x14ac:dyDescent="0.2">
      <c r="A40" s="120"/>
      <c r="B40" s="121"/>
      <c r="C40" s="126" t="s">
        <v>275</v>
      </c>
      <c r="D40" s="69" t="s">
        <v>355</v>
      </c>
      <c r="E40" s="133"/>
      <c r="F40" s="127"/>
      <c r="G40" s="134">
        <f>E40*F40</f>
        <v>0</v>
      </c>
    </row>
    <row r="41" spans="1:7" ht="199.5" customHeight="1" x14ac:dyDescent="0.2">
      <c r="A41" s="77" t="s">
        <v>133</v>
      </c>
      <c r="B41" s="136" t="s">
        <v>31</v>
      </c>
      <c r="C41" s="126" t="s">
        <v>387</v>
      </c>
      <c r="D41" s="132"/>
      <c r="E41" s="92" t="s">
        <v>250</v>
      </c>
      <c r="F41" s="93"/>
      <c r="G41" s="93"/>
    </row>
    <row r="42" spans="1:7" ht="11.25" customHeight="1" x14ac:dyDescent="0.2">
      <c r="A42" s="137"/>
      <c r="B42" s="138"/>
      <c r="C42" s="144" t="s">
        <v>254</v>
      </c>
      <c r="D42" s="123" t="s">
        <v>63</v>
      </c>
      <c r="E42" s="139">
        <v>275</v>
      </c>
      <c r="F42" s="140"/>
      <c r="G42" s="140">
        <f t="shared" ref="G42:G48" si="3">E42*F42</f>
        <v>0</v>
      </c>
    </row>
    <row r="43" spans="1:7" ht="15.75" customHeight="1" x14ac:dyDescent="0.2">
      <c r="A43" s="141"/>
      <c r="B43" s="142"/>
      <c r="C43" s="143" t="s">
        <v>323</v>
      </c>
      <c r="D43" s="123" t="s">
        <v>63</v>
      </c>
      <c r="E43" s="124">
        <v>50</v>
      </c>
      <c r="F43" s="114"/>
      <c r="G43" s="114">
        <f t="shared" si="3"/>
        <v>0</v>
      </c>
    </row>
    <row r="44" spans="1:7" ht="167.25" customHeight="1" thickBot="1" x14ac:dyDescent="0.25">
      <c r="A44" s="66" t="s">
        <v>421</v>
      </c>
      <c r="B44" s="105" t="s">
        <v>114</v>
      </c>
      <c r="C44" s="68" t="s">
        <v>389</v>
      </c>
      <c r="D44" s="69" t="s">
        <v>355</v>
      </c>
      <c r="E44" s="100">
        <v>1200</v>
      </c>
      <c r="F44" s="71"/>
      <c r="G44" s="71">
        <f t="shared" si="3"/>
        <v>0</v>
      </c>
    </row>
    <row r="45" spans="1:7" ht="115.5" hidden="1" thickBot="1" x14ac:dyDescent="0.25">
      <c r="A45" s="106" t="s">
        <v>133</v>
      </c>
      <c r="B45" s="142" t="s">
        <v>134</v>
      </c>
      <c r="C45" s="144" t="s">
        <v>132</v>
      </c>
      <c r="D45" s="123" t="s">
        <v>359</v>
      </c>
      <c r="E45" s="124"/>
      <c r="F45" s="114"/>
      <c r="G45" s="114">
        <f t="shared" si="3"/>
        <v>0</v>
      </c>
    </row>
    <row r="46" spans="1:7" ht="115.5" hidden="1" thickBot="1" x14ac:dyDescent="0.25">
      <c r="A46" s="120" t="s">
        <v>133</v>
      </c>
      <c r="B46" s="145" t="s">
        <v>135</v>
      </c>
      <c r="C46" s="135" t="s">
        <v>353</v>
      </c>
      <c r="D46" s="91" t="s">
        <v>355</v>
      </c>
      <c r="E46" s="112"/>
      <c r="F46" s="113"/>
      <c r="G46" s="113">
        <f t="shared" si="3"/>
        <v>0</v>
      </c>
    </row>
    <row r="47" spans="1:7" ht="102.75" hidden="1" thickBot="1" x14ac:dyDescent="0.25">
      <c r="A47" s="146" t="s">
        <v>115</v>
      </c>
      <c r="B47" s="147" t="s">
        <v>89</v>
      </c>
      <c r="C47" s="148" t="s">
        <v>109</v>
      </c>
      <c r="D47" s="149" t="s">
        <v>360</v>
      </c>
      <c r="E47" s="150"/>
      <c r="F47" s="151"/>
      <c r="G47" s="151">
        <f t="shared" si="3"/>
        <v>0</v>
      </c>
    </row>
    <row r="48" spans="1:7" ht="102.75" hidden="1" thickBot="1" x14ac:dyDescent="0.25">
      <c r="A48" s="146" t="s">
        <v>115</v>
      </c>
      <c r="B48" s="147" t="s">
        <v>179</v>
      </c>
      <c r="C48" s="148" t="s">
        <v>180</v>
      </c>
      <c r="D48" s="149" t="s">
        <v>355</v>
      </c>
      <c r="E48" s="150"/>
      <c r="F48" s="151"/>
      <c r="G48" s="151">
        <f t="shared" si="3"/>
        <v>0</v>
      </c>
    </row>
    <row r="49" spans="1:7" ht="13.5" thickBot="1" x14ac:dyDescent="0.25">
      <c r="A49" s="14"/>
      <c r="B49" s="25"/>
      <c r="C49" s="11" t="s">
        <v>57</v>
      </c>
      <c r="D49" s="11"/>
      <c r="E49" s="12" t="s">
        <v>11</v>
      </c>
      <c r="F49" s="18"/>
      <c r="G49" s="20">
        <f>SUM(G22:G48)</f>
        <v>0</v>
      </c>
    </row>
    <row r="50" spans="1:7" ht="13.5" thickBot="1" x14ac:dyDescent="0.25">
      <c r="A50" s="4" t="s">
        <v>52</v>
      </c>
      <c r="B50" s="26"/>
      <c r="C50" s="5" t="s">
        <v>73</v>
      </c>
      <c r="D50" s="6"/>
      <c r="E50" s="7" t="s">
        <v>11</v>
      </c>
      <c r="F50" s="19"/>
      <c r="G50" s="21"/>
    </row>
    <row r="51" spans="1:7" ht="114.75" hidden="1" x14ac:dyDescent="0.2">
      <c r="A51" s="106" t="s">
        <v>111</v>
      </c>
      <c r="B51" s="152" t="s">
        <v>89</v>
      </c>
      <c r="C51" s="144" t="s">
        <v>164</v>
      </c>
      <c r="D51" s="123" t="s">
        <v>361</v>
      </c>
      <c r="E51" s="124"/>
      <c r="F51" s="114"/>
      <c r="G51" s="153">
        <f t="shared" ref="G51:G56" si="4">E51*F51</f>
        <v>0</v>
      </c>
    </row>
    <row r="52" spans="1:7" ht="204" x14ac:dyDescent="0.2">
      <c r="A52" s="66" t="s">
        <v>111</v>
      </c>
      <c r="B52" s="261" t="s">
        <v>165</v>
      </c>
      <c r="C52" s="73" t="s">
        <v>403</v>
      </c>
      <c r="D52" s="74" t="s">
        <v>356</v>
      </c>
      <c r="E52" s="75">
        <v>5</v>
      </c>
      <c r="F52" s="71"/>
      <c r="G52" s="71">
        <f t="shared" si="4"/>
        <v>0</v>
      </c>
    </row>
    <row r="53" spans="1:7" ht="140.25" hidden="1" x14ac:dyDescent="0.2">
      <c r="A53" s="106" t="s">
        <v>113</v>
      </c>
      <c r="B53" s="155" t="s">
        <v>89</v>
      </c>
      <c r="C53" s="68" t="s">
        <v>166</v>
      </c>
      <c r="D53" s="69" t="s">
        <v>63</v>
      </c>
      <c r="E53" s="100"/>
      <c r="F53" s="71"/>
      <c r="G53" s="71">
        <f t="shared" si="4"/>
        <v>0</v>
      </c>
    </row>
    <row r="54" spans="1:7" ht="102" hidden="1" x14ac:dyDescent="0.2">
      <c r="A54" s="66" t="s">
        <v>113</v>
      </c>
      <c r="B54" s="155" t="s">
        <v>89</v>
      </c>
      <c r="C54" s="68" t="s">
        <v>362</v>
      </c>
      <c r="D54" s="69" t="s">
        <v>361</v>
      </c>
      <c r="E54" s="100"/>
      <c r="F54" s="71"/>
      <c r="G54" s="71">
        <f t="shared" si="4"/>
        <v>0</v>
      </c>
    </row>
    <row r="55" spans="1:7" ht="114.75" x14ac:dyDescent="0.2">
      <c r="A55" s="66" t="s">
        <v>112</v>
      </c>
      <c r="B55" s="154" t="s">
        <v>390</v>
      </c>
      <c r="C55" s="68" t="s">
        <v>168</v>
      </c>
      <c r="D55" s="69" t="s">
        <v>361</v>
      </c>
      <c r="E55" s="100">
        <v>20</v>
      </c>
      <c r="F55" s="71"/>
      <c r="G55" s="71">
        <f t="shared" si="4"/>
        <v>0</v>
      </c>
    </row>
    <row r="56" spans="1:7" ht="114.75" hidden="1" x14ac:dyDescent="0.2">
      <c r="A56" s="66" t="s">
        <v>113</v>
      </c>
      <c r="B56" s="155" t="s">
        <v>89</v>
      </c>
      <c r="C56" s="68" t="s">
        <v>0</v>
      </c>
      <c r="D56" s="69" t="s">
        <v>361</v>
      </c>
      <c r="E56" s="100"/>
      <c r="F56" s="71"/>
      <c r="G56" s="71">
        <f t="shared" si="4"/>
        <v>0</v>
      </c>
    </row>
    <row r="57" spans="1:7" ht="140.25" hidden="1" x14ac:dyDescent="0.2">
      <c r="A57" s="66" t="s">
        <v>112</v>
      </c>
      <c r="B57" s="154" t="s">
        <v>33</v>
      </c>
      <c r="C57" s="68" t="s">
        <v>2</v>
      </c>
      <c r="D57" s="74" t="s">
        <v>356</v>
      </c>
      <c r="E57" s="100"/>
      <c r="F57" s="71"/>
      <c r="G57" s="71">
        <f>E57*F57</f>
        <v>0</v>
      </c>
    </row>
    <row r="58" spans="1:7" ht="229.5" x14ac:dyDescent="0.2">
      <c r="A58" s="156" t="s">
        <v>113</v>
      </c>
      <c r="B58" s="154" t="s">
        <v>33</v>
      </c>
      <c r="C58" s="68" t="s">
        <v>320</v>
      </c>
      <c r="D58" s="69" t="s">
        <v>357</v>
      </c>
      <c r="E58" s="100">
        <v>360</v>
      </c>
      <c r="F58" s="129"/>
      <c r="G58" s="71">
        <f>E58*F58</f>
        <v>0</v>
      </c>
    </row>
    <row r="59" spans="1:7" ht="191.25" x14ac:dyDescent="0.2">
      <c r="A59" s="156" t="s">
        <v>327</v>
      </c>
      <c r="B59" s="154" t="s">
        <v>324</v>
      </c>
      <c r="C59" s="68" t="s">
        <v>391</v>
      </c>
      <c r="D59" s="69" t="s">
        <v>361</v>
      </c>
      <c r="E59" s="100">
        <v>1100</v>
      </c>
      <c r="F59" s="129"/>
      <c r="G59" s="113">
        <f t="shared" ref="G59:G64" si="5">E59*F59</f>
        <v>0</v>
      </c>
    </row>
    <row r="60" spans="1:7" ht="191.25" hidden="1" customHeight="1" x14ac:dyDescent="0.2">
      <c r="A60" s="156" t="s">
        <v>325</v>
      </c>
      <c r="B60" s="154" t="s">
        <v>324</v>
      </c>
      <c r="C60" s="68" t="s">
        <v>363</v>
      </c>
      <c r="D60" s="69" t="s">
        <v>5</v>
      </c>
      <c r="E60" s="100"/>
      <c r="F60" s="129"/>
      <c r="G60" s="71">
        <f t="shared" si="5"/>
        <v>0</v>
      </c>
    </row>
    <row r="61" spans="1:7" ht="140.25" hidden="1" customHeight="1" x14ac:dyDescent="0.2">
      <c r="A61" s="156" t="s">
        <v>325</v>
      </c>
      <c r="B61" s="154" t="s">
        <v>3</v>
      </c>
      <c r="C61" s="68" t="s">
        <v>326</v>
      </c>
      <c r="D61" s="69" t="s">
        <v>5</v>
      </c>
      <c r="E61" s="100"/>
      <c r="F61" s="129"/>
      <c r="G61" s="71">
        <f>E61*F61</f>
        <v>0</v>
      </c>
    </row>
    <row r="62" spans="1:7" ht="114.75" hidden="1" x14ac:dyDescent="0.2">
      <c r="A62" s="156" t="s">
        <v>113</v>
      </c>
      <c r="B62" s="154" t="s">
        <v>3</v>
      </c>
      <c r="C62" s="68" t="s">
        <v>364</v>
      </c>
      <c r="D62" s="69" t="s">
        <v>361</v>
      </c>
      <c r="E62" s="100"/>
      <c r="F62" s="71"/>
      <c r="G62" s="71">
        <f>E62*F62</f>
        <v>0</v>
      </c>
    </row>
    <row r="63" spans="1:7" ht="114.75" hidden="1" x14ac:dyDescent="0.2">
      <c r="A63" s="156" t="s">
        <v>327</v>
      </c>
      <c r="B63" s="154" t="s">
        <v>8</v>
      </c>
      <c r="C63" s="68" t="s">
        <v>328</v>
      </c>
      <c r="D63" s="69" t="s">
        <v>361</v>
      </c>
      <c r="E63" s="100"/>
      <c r="F63" s="71"/>
      <c r="G63" s="71">
        <f>E63*F63</f>
        <v>0</v>
      </c>
    </row>
    <row r="64" spans="1:7" ht="179.25" thickBot="1" x14ac:dyDescent="0.25">
      <c r="A64" s="156" t="s">
        <v>167</v>
      </c>
      <c r="B64" s="154" t="s">
        <v>324</v>
      </c>
      <c r="C64" s="68" t="s">
        <v>392</v>
      </c>
      <c r="D64" s="69" t="s">
        <v>361</v>
      </c>
      <c r="E64" s="100">
        <v>1200</v>
      </c>
      <c r="F64" s="129"/>
      <c r="G64" s="71">
        <f t="shared" si="5"/>
        <v>0</v>
      </c>
    </row>
    <row r="65" spans="1:7" ht="230.25" hidden="1" thickBot="1" x14ac:dyDescent="0.25">
      <c r="A65" s="66" t="s">
        <v>111</v>
      </c>
      <c r="B65" s="154" t="s">
        <v>33</v>
      </c>
      <c r="C65" s="68" t="s">
        <v>320</v>
      </c>
      <c r="D65" s="69" t="s">
        <v>356</v>
      </c>
      <c r="E65" s="100"/>
      <c r="F65" s="71"/>
      <c r="G65" s="71">
        <f>E65*F65</f>
        <v>0</v>
      </c>
    </row>
    <row r="66" spans="1:7" ht="166.5" hidden="1" thickBot="1" x14ac:dyDescent="0.25">
      <c r="A66" s="77" t="s">
        <v>112</v>
      </c>
      <c r="B66" s="157" t="s">
        <v>3</v>
      </c>
      <c r="C66" s="126" t="s">
        <v>317</v>
      </c>
      <c r="D66" s="132"/>
      <c r="E66" s="133"/>
      <c r="F66" s="134"/>
      <c r="G66" s="134"/>
    </row>
    <row r="67" spans="1:7" ht="15" hidden="1" thickBot="1" x14ac:dyDescent="0.25">
      <c r="A67" s="120"/>
      <c r="B67" s="121"/>
      <c r="C67" s="144" t="s">
        <v>255</v>
      </c>
      <c r="D67" s="91" t="s">
        <v>355</v>
      </c>
      <c r="E67" s="124"/>
      <c r="F67" s="125"/>
      <c r="G67" s="114">
        <f>E67*F67</f>
        <v>0</v>
      </c>
    </row>
    <row r="68" spans="1:7" ht="15" hidden="1" thickBot="1" x14ac:dyDescent="0.25">
      <c r="A68" s="106"/>
      <c r="B68" s="158"/>
      <c r="C68" s="68" t="s">
        <v>256</v>
      </c>
      <c r="D68" s="69" t="s">
        <v>355</v>
      </c>
      <c r="E68" s="100"/>
      <c r="F68" s="129"/>
      <c r="G68" s="71">
        <f>E68*F68</f>
        <v>0</v>
      </c>
    </row>
    <row r="69" spans="1:7" ht="128.25" hidden="1" thickBot="1" x14ac:dyDescent="0.25">
      <c r="A69" s="66" t="s">
        <v>4</v>
      </c>
      <c r="B69" s="154" t="s">
        <v>3</v>
      </c>
      <c r="C69" s="68" t="s">
        <v>365</v>
      </c>
      <c r="D69" s="69" t="s">
        <v>5</v>
      </c>
      <c r="E69" s="100"/>
      <c r="F69" s="71"/>
      <c r="G69" s="71">
        <f>E69*F69</f>
        <v>0</v>
      </c>
    </row>
    <row r="70" spans="1:7" ht="128.25" hidden="1" customHeight="1" x14ac:dyDescent="0.2">
      <c r="A70" s="66" t="s">
        <v>1</v>
      </c>
      <c r="B70" s="154" t="s">
        <v>6</v>
      </c>
      <c r="C70" s="68" t="s">
        <v>366</v>
      </c>
      <c r="D70" s="69" t="s">
        <v>5</v>
      </c>
      <c r="E70" s="100"/>
      <c r="F70" s="71"/>
      <c r="G70" s="71">
        <f>E70*F70</f>
        <v>0</v>
      </c>
    </row>
    <row r="71" spans="1:7" ht="179.25" hidden="1" thickBot="1" x14ac:dyDescent="0.25">
      <c r="A71" s="77" t="s">
        <v>113</v>
      </c>
      <c r="B71" s="159" t="s">
        <v>7</v>
      </c>
      <c r="C71" s="126" t="s">
        <v>318</v>
      </c>
      <c r="D71" s="132"/>
      <c r="E71" s="133"/>
      <c r="F71" s="134"/>
      <c r="G71" s="160"/>
    </row>
    <row r="72" spans="1:7" ht="15" hidden="1" thickBot="1" x14ac:dyDescent="0.25">
      <c r="A72" s="120"/>
      <c r="B72" s="121"/>
      <c r="C72" s="144" t="s">
        <v>255</v>
      </c>
      <c r="D72" s="91" t="s">
        <v>355</v>
      </c>
      <c r="E72" s="124"/>
      <c r="F72" s="125"/>
      <c r="G72" s="114">
        <f>E72*F72</f>
        <v>0</v>
      </c>
    </row>
    <row r="73" spans="1:7" ht="15" hidden="1" thickBot="1" x14ac:dyDescent="0.25">
      <c r="A73" s="106"/>
      <c r="B73" s="158"/>
      <c r="C73" s="68" t="s">
        <v>256</v>
      </c>
      <c r="D73" s="69" t="s">
        <v>355</v>
      </c>
      <c r="E73" s="100"/>
      <c r="F73" s="129"/>
      <c r="G73" s="71">
        <f>E73*F73</f>
        <v>0</v>
      </c>
    </row>
    <row r="74" spans="1:7" ht="102.75" hidden="1" thickBot="1" x14ac:dyDescent="0.25">
      <c r="A74" s="66" t="s">
        <v>4</v>
      </c>
      <c r="B74" s="154" t="s">
        <v>8</v>
      </c>
      <c r="C74" s="68" t="s">
        <v>9</v>
      </c>
      <c r="D74" s="69" t="s">
        <v>361</v>
      </c>
      <c r="E74" s="100"/>
      <c r="F74" s="71"/>
      <c r="G74" s="71">
        <f>E74*F74</f>
        <v>0</v>
      </c>
    </row>
    <row r="75" spans="1:7" ht="153.75" hidden="1" thickBot="1" x14ac:dyDescent="0.25">
      <c r="A75" s="120" t="s">
        <v>167</v>
      </c>
      <c r="B75" s="161" t="s">
        <v>99</v>
      </c>
      <c r="C75" s="135" t="s">
        <v>163</v>
      </c>
      <c r="D75" s="91" t="s">
        <v>355</v>
      </c>
      <c r="E75" s="112"/>
      <c r="F75" s="113"/>
      <c r="G75" s="162">
        <f>E75*F75</f>
        <v>0</v>
      </c>
    </row>
    <row r="76" spans="1:7" ht="13.5" thickBot="1" x14ac:dyDescent="0.25">
      <c r="A76" s="10"/>
      <c r="B76" s="25"/>
      <c r="C76" s="11" t="s">
        <v>81</v>
      </c>
      <c r="D76" s="11"/>
      <c r="E76" s="12" t="s">
        <v>11</v>
      </c>
      <c r="F76" s="18"/>
      <c r="G76" s="20">
        <f>SUM(G51:G75)</f>
        <v>0</v>
      </c>
    </row>
    <row r="77" spans="1:7" ht="13.5" thickBot="1" x14ac:dyDescent="0.25">
      <c r="A77" s="4">
        <v>4</v>
      </c>
      <c r="B77" s="26"/>
      <c r="C77" s="5" t="s">
        <v>103</v>
      </c>
      <c r="D77" s="6"/>
      <c r="E77" s="7" t="s">
        <v>11</v>
      </c>
      <c r="F77" s="19"/>
      <c r="G77" s="21"/>
    </row>
    <row r="78" spans="1:7" hidden="1" x14ac:dyDescent="0.2">
      <c r="A78" s="66"/>
      <c r="B78" s="72"/>
      <c r="C78" s="126"/>
      <c r="D78" s="69"/>
      <c r="E78" s="100"/>
      <c r="F78" s="71"/>
      <c r="G78" s="76"/>
    </row>
    <row r="79" spans="1:7" ht="165.75" hidden="1" x14ac:dyDescent="0.2">
      <c r="A79" s="77" t="s">
        <v>116</v>
      </c>
      <c r="B79" s="115" t="s">
        <v>16</v>
      </c>
      <c r="C79" s="126" t="s">
        <v>261</v>
      </c>
      <c r="D79" s="132"/>
      <c r="E79" s="133"/>
      <c r="F79" s="134"/>
      <c r="G79" s="160"/>
    </row>
    <row r="80" spans="1:7" ht="14.25" hidden="1" x14ac:dyDescent="0.2">
      <c r="A80" s="120"/>
      <c r="B80" s="121"/>
      <c r="C80" s="144" t="s">
        <v>255</v>
      </c>
      <c r="D80" s="123" t="s">
        <v>356</v>
      </c>
      <c r="E80" s="124"/>
      <c r="F80" s="125"/>
      <c r="G80" s="114">
        <f>E80*F80</f>
        <v>0</v>
      </c>
    </row>
    <row r="81" spans="1:7" ht="14.25" hidden="1" x14ac:dyDescent="0.2">
      <c r="A81" s="106"/>
      <c r="B81" s="158"/>
      <c r="C81" s="68" t="s">
        <v>256</v>
      </c>
      <c r="D81" s="69" t="s">
        <v>356</v>
      </c>
      <c r="E81" s="100"/>
      <c r="F81" s="129"/>
      <c r="G81" s="71">
        <f>E81*F81</f>
        <v>0</v>
      </c>
    </row>
    <row r="82" spans="1:7" ht="153" hidden="1" x14ac:dyDescent="0.2">
      <c r="A82" s="77" t="s">
        <v>76</v>
      </c>
      <c r="B82" s="115" t="s">
        <v>17</v>
      </c>
      <c r="C82" s="126" t="s">
        <v>262</v>
      </c>
      <c r="D82" s="132"/>
      <c r="E82" s="133"/>
      <c r="F82" s="134"/>
      <c r="G82" s="160"/>
    </row>
    <row r="83" spans="1:7" ht="14.25" hidden="1" x14ac:dyDescent="0.2">
      <c r="A83" s="120"/>
      <c r="B83" s="121"/>
      <c r="C83" s="144" t="s">
        <v>255</v>
      </c>
      <c r="D83" s="123" t="s">
        <v>356</v>
      </c>
      <c r="E83" s="124"/>
      <c r="F83" s="125"/>
      <c r="G83" s="114">
        <f t="shared" ref="G83:G88" si="6">E83*F83</f>
        <v>0</v>
      </c>
    </row>
    <row r="84" spans="1:7" ht="14.25" hidden="1" x14ac:dyDescent="0.2">
      <c r="A84" s="106"/>
      <c r="B84" s="158"/>
      <c r="C84" s="68" t="s">
        <v>256</v>
      </c>
      <c r="D84" s="69" t="s">
        <v>356</v>
      </c>
      <c r="E84" s="100"/>
      <c r="F84" s="129"/>
      <c r="G84" s="71">
        <f t="shared" si="6"/>
        <v>0</v>
      </c>
    </row>
    <row r="85" spans="1:7" ht="204" x14ac:dyDescent="0.2">
      <c r="A85" s="156" t="s">
        <v>116</v>
      </c>
      <c r="B85" s="99" t="s">
        <v>16</v>
      </c>
      <c r="C85" s="126" t="s">
        <v>393</v>
      </c>
      <c r="D85" s="69" t="s">
        <v>63</v>
      </c>
      <c r="E85" s="100">
        <v>340</v>
      </c>
      <c r="F85" s="129"/>
      <c r="G85" s="71">
        <f t="shared" si="6"/>
        <v>0</v>
      </c>
    </row>
    <row r="86" spans="1:7" ht="191.25" x14ac:dyDescent="0.2">
      <c r="A86" s="156" t="s">
        <v>76</v>
      </c>
      <c r="B86" s="99" t="s">
        <v>17</v>
      </c>
      <c r="C86" s="126" t="s">
        <v>337</v>
      </c>
      <c r="D86" s="69" t="s">
        <v>63</v>
      </c>
      <c r="E86" s="100">
        <v>340</v>
      </c>
      <c r="F86" s="129"/>
      <c r="G86" s="71">
        <f t="shared" si="6"/>
        <v>0</v>
      </c>
    </row>
    <row r="87" spans="1:7" ht="238.5" customHeight="1" x14ac:dyDescent="0.2">
      <c r="A87" s="66" t="s">
        <v>117</v>
      </c>
      <c r="B87" s="99" t="s">
        <v>33</v>
      </c>
      <c r="C87" s="68" t="s">
        <v>394</v>
      </c>
      <c r="D87" s="69" t="s">
        <v>356</v>
      </c>
      <c r="E87" s="100">
        <v>90</v>
      </c>
      <c r="F87" s="129"/>
      <c r="G87" s="71">
        <f t="shared" si="6"/>
        <v>0</v>
      </c>
    </row>
    <row r="88" spans="1:7" ht="119.25" customHeight="1" x14ac:dyDescent="0.2">
      <c r="A88" s="66" t="s">
        <v>118</v>
      </c>
      <c r="B88" s="67" t="s">
        <v>329</v>
      </c>
      <c r="C88" s="68" t="s">
        <v>330</v>
      </c>
      <c r="D88" s="69" t="s">
        <v>356</v>
      </c>
      <c r="E88" s="100">
        <v>44</v>
      </c>
      <c r="F88" s="71"/>
      <c r="G88" s="76">
        <f t="shared" si="6"/>
        <v>0</v>
      </c>
    </row>
    <row r="89" spans="1:7" ht="89.25" hidden="1" x14ac:dyDescent="0.2">
      <c r="A89" s="77" t="s">
        <v>118</v>
      </c>
      <c r="B89" s="136" t="s">
        <v>324</v>
      </c>
      <c r="C89" s="126" t="s">
        <v>331</v>
      </c>
      <c r="D89" s="69"/>
      <c r="E89" s="100"/>
      <c r="F89" s="129"/>
      <c r="G89" s="71"/>
    </row>
    <row r="90" spans="1:7" s="65" customFormat="1" ht="14.25" hidden="1" x14ac:dyDescent="0.2">
      <c r="A90" s="120"/>
      <c r="B90" s="121"/>
      <c r="C90" s="126" t="s">
        <v>332</v>
      </c>
      <c r="D90" s="69" t="s">
        <v>355</v>
      </c>
      <c r="E90" s="100"/>
      <c r="F90" s="127"/>
      <c r="G90" s="134">
        <f>E90*F90</f>
        <v>0</v>
      </c>
    </row>
    <row r="91" spans="1:7" s="65" customFormat="1" ht="14.25" hidden="1" x14ac:dyDescent="0.2">
      <c r="A91" s="120"/>
      <c r="B91" s="121"/>
      <c r="C91" s="126" t="s">
        <v>333</v>
      </c>
      <c r="D91" s="69" t="s">
        <v>355</v>
      </c>
      <c r="E91" s="100"/>
      <c r="F91" s="127"/>
      <c r="G91" s="134">
        <f>E91*F91</f>
        <v>0</v>
      </c>
    </row>
    <row r="92" spans="1:7" s="65" customFormat="1" ht="14.25" hidden="1" x14ac:dyDescent="0.2">
      <c r="A92" s="120"/>
      <c r="B92" s="121"/>
      <c r="C92" s="126" t="s">
        <v>334</v>
      </c>
      <c r="D92" s="69" t="s">
        <v>355</v>
      </c>
      <c r="E92" s="100"/>
      <c r="F92" s="127"/>
      <c r="G92" s="134">
        <f>E92*F92</f>
        <v>0</v>
      </c>
    </row>
    <row r="93" spans="1:7" s="65" customFormat="1" ht="14.25" hidden="1" x14ac:dyDescent="0.2">
      <c r="A93" s="120"/>
      <c r="B93" s="121"/>
      <c r="C93" s="126" t="s">
        <v>335</v>
      </c>
      <c r="D93" s="69" t="s">
        <v>355</v>
      </c>
      <c r="E93" s="100"/>
      <c r="F93" s="127"/>
      <c r="G93" s="134">
        <f>E93*F93</f>
        <v>0</v>
      </c>
    </row>
    <row r="94" spans="1:7" ht="153" hidden="1" x14ac:dyDescent="0.2">
      <c r="A94" s="77" t="s">
        <v>196</v>
      </c>
      <c r="B94" s="136"/>
      <c r="C94" s="126" t="s">
        <v>197</v>
      </c>
      <c r="D94" s="132"/>
      <c r="E94" s="133"/>
      <c r="F94" s="134"/>
      <c r="G94" s="71"/>
    </row>
    <row r="95" spans="1:7" ht="14.25" hidden="1" x14ac:dyDescent="0.2">
      <c r="A95" s="120"/>
      <c r="B95" s="138"/>
      <c r="C95" s="126" t="s">
        <v>198</v>
      </c>
      <c r="D95" s="123" t="s">
        <v>356</v>
      </c>
      <c r="E95" s="124"/>
      <c r="F95" s="114"/>
      <c r="G95" s="71"/>
    </row>
    <row r="96" spans="1:7" hidden="1" x14ac:dyDescent="0.2">
      <c r="A96" s="106"/>
      <c r="B96" s="163"/>
      <c r="C96" s="126" t="s">
        <v>199</v>
      </c>
      <c r="D96" s="69" t="s">
        <v>102</v>
      </c>
      <c r="E96" s="100"/>
      <c r="F96" s="71"/>
      <c r="G96" s="71"/>
    </row>
    <row r="97" spans="1:7" ht="242.25" hidden="1" x14ac:dyDescent="0.2">
      <c r="A97" s="66" t="s">
        <v>118</v>
      </c>
      <c r="B97" s="164" t="s">
        <v>200</v>
      </c>
      <c r="C97" s="73" t="s">
        <v>336</v>
      </c>
      <c r="D97" s="74" t="s">
        <v>63</v>
      </c>
      <c r="E97" s="75"/>
      <c r="F97" s="76"/>
      <c r="G97" s="71">
        <f>E97*F97</f>
        <v>0</v>
      </c>
    </row>
    <row r="98" spans="1:7" ht="247.5" customHeight="1" thickBot="1" x14ac:dyDescent="0.25">
      <c r="A98" s="66" t="s">
        <v>196</v>
      </c>
      <c r="B98" s="164" t="s">
        <v>110</v>
      </c>
      <c r="C98" s="79" t="s">
        <v>367</v>
      </c>
      <c r="D98" s="74" t="s">
        <v>355</v>
      </c>
      <c r="E98" s="75">
        <v>420</v>
      </c>
      <c r="F98" s="76"/>
      <c r="G98" s="71">
        <f>E98*F98</f>
        <v>0</v>
      </c>
    </row>
    <row r="99" spans="1:7" ht="179.25" hidden="1" thickBot="1" x14ac:dyDescent="0.25">
      <c r="A99" s="77" t="s">
        <v>117</v>
      </c>
      <c r="B99" s="115" t="s">
        <v>33</v>
      </c>
      <c r="C99" s="126" t="s">
        <v>12</v>
      </c>
      <c r="D99" s="132"/>
      <c r="E99" s="133"/>
      <c r="F99" s="134"/>
      <c r="G99" s="160"/>
    </row>
    <row r="100" spans="1:7" ht="15" hidden="1" thickBot="1" x14ac:dyDescent="0.25">
      <c r="A100" s="120"/>
      <c r="B100" s="121"/>
      <c r="C100" s="144" t="s">
        <v>255</v>
      </c>
      <c r="D100" s="123" t="s">
        <v>356</v>
      </c>
      <c r="E100" s="124"/>
      <c r="F100" s="125"/>
      <c r="G100" s="114">
        <f>E100*F100</f>
        <v>0</v>
      </c>
    </row>
    <row r="101" spans="1:7" ht="15" hidden="1" thickBot="1" x14ac:dyDescent="0.25">
      <c r="A101" s="106"/>
      <c r="B101" s="158"/>
      <c r="C101" s="68" t="s">
        <v>256</v>
      </c>
      <c r="D101" s="69" t="s">
        <v>356</v>
      </c>
      <c r="E101" s="100"/>
      <c r="F101" s="129"/>
      <c r="G101" s="71">
        <f>E101*F101</f>
        <v>0</v>
      </c>
    </row>
    <row r="102" spans="1:7" ht="204.75" hidden="1" thickBot="1" x14ac:dyDescent="0.25">
      <c r="A102" s="77" t="s">
        <v>118</v>
      </c>
      <c r="B102" s="136" t="s">
        <v>99</v>
      </c>
      <c r="C102" s="126" t="s">
        <v>319</v>
      </c>
      <c r="D102" s="132"/>
      <c r="E102" s="133"/>
      <c r="F102" s="134"/>
      <c r="G102" s="160"/>
    </row>
    <row r="103" spans="1:7" ht="15" hidden="1" thickBot="1" x14ac:dyDescent="0.25">
      <c r="A103" s="120"/>
      <c r="B103" s="121"/>
      <c r="C103" s="144" t="s">
        <v>255</v>
      </c>
      <c r="D103" s="91" t="s">
        <v>355</v>
      </c>
      <c r="E103" s="124"/>
      <c r="F103" s="125"/>
      <c r="G103" s="114">
        <f>E103*F103</f>
        <v>0</v>
      </c>
    </row>
    <row r="104" spans="1:7" ht="15" hidden="1" thickBot="1" x14ac:dyDescent="0.25">
      <c r="A104" s="106"/>
      <c r="B104" s="158"/>
      <c r="C104" s="68" t="s">
        <v>256</v>
      </c>
      <c r="D104" s="69" t="s">
        <v>355</v>
      </c>
      <c r="E104" s="100"/>
      <c r="F104" s="129"/>
      <c r="G104" s="71">
        <f>E104*F104</f>
        <v>0</v>
      </c>
    </row>
    <row r="105" spans="1:7" ht="153.75" hidden="1" thickBot="1" x14ac:dyDescent="0.25">
      <c r="A105" s="77" t="s">
        <v>196</v>
      </c>
      <c r="B105" s="136"/>
      <c r="C105" s="126" t="s">
        <v>197</v>
      </c>
      <c r="D105" s="132"/>
      <c r="E105" s="133"/>
      <c r="F105" s="134"/>
      <c r="G105" s="160"/>
    </row>
    <row r="106" spans="1:7" ht="15" hidden="1" thickBot="1" x14ac:dyDescent="0.25">
      <c r="A106" s="120"/>
      <c r="B106" s="138"/>
      <c r="C106" s="126" t="s">
        <v>198</v>
      </c>
      <c r="D106" s="123" t="s">
        <v>356</v>
      </c>
      <c r="E106" s="124"/>
      <c r="F106" s="114"/>
      <c r="G106" s="165">
        <f>E106*F106</f>
        <v>0</v>
      </c>
    </row>
    <row r="107" spans="1:7" ht="13.5" hidden="1" thickBot="1" x14ac:dyDescent="0.25">
      <c r="A107" s="106"/>
      <c r="B107" s="163"/>
      <c r="C107" s="126" t="s">
        <v>199</v>
      </c>
      <c r="D107" s="69" t="s">
        <v>102</v>
      </c>
      <c r="E107" s="100"/>
      <c r="F107" s="71"/>
      <c r="G107" s="76">
        <f>E107*F107</f>
        <v>0</v>
      </c>
    </row>
    <row r="108" spans="1:7" ht="230.25" hidden="1" thickBot="1" x14ac:dyDescent="0.25">
      <c r="A108" s="66" t="s">
        <v>116</v>
      </c>
      <c r="B108" s="164" t="s">
        <v>200</v>
      </c>
      <c r="C108" s="73" t="s">
        <v>201</v>
      </c>
      <c r="D108" s="74" t="s">
        <v>63</v>
      </c>
      <c r="E108" s="75"/>
      <c r="F108" s="76"/>
      <c r="G108" s="76">
        <f>E108*F108</f>
        <v>0</v>
      </c>
    </row>
    <row r="109" spans="1:7" ht="230.25" hidden="1" thickBot="1" x14ac:dyDescent="0.25">
      <c r="A109" s="66" t="s">
        <v>118</v>
      </c>
      <c r="B109" s="164" t="s">
        <v>110</v>
      </c>
      <c r="C109" s="79" t="s">
        <v>368</v>
      </c>
      <c r="D109" s="74" t="s">
        <v>355</v>
      </c>
      <c r="E109" s="75"/>
      <c r="F109" s="76"/>
      <c r="G109" s="76">
        <f>E109*F109</f>
        <v>0</v>
      </c>
    </row>
    <row r="110" spans="1:7" ht="13.5" thickBot="1" x14ac:dyDescent="0.25">
      <c r="A110" s="13"/>
      <c r="B110" s="25"/>
      <c r="C110" s="11" t="s">
        <v>104</v>
      </c>
      <c r="D110" s="11"/>
      <c r="E110" s="12" t="s">
        <v>11</v>
      </c>
      <c r="F110" s="18"/>
      <c r="G110" s="20">
        <f>SUM(G79:G109)</f>
        <v>0</v>
      </c>
    </row>
    <row r="111" spans="1:7" ht="13.5" hidden="1" thickBot="1" x14ac:dyDescent="0.25">
      <c r="A111" s="4">
        <v>5</v>
      </c>
      <c r="B111" s="26"/>
      <c r="C111" s="5" t="s">
        <v>105</v>
      </c>
      <c r="D111" s="6"/>
      <c r="E111" s="7"/>
      <c r="F111" s="19"/>
      <c r="G111" s="21"/>
    </row>
    <row r="112" spans="1:7" ht="13.5" hidden="1" thickBot="1" x14ac:dyDescent="0.25">
      <c r="A112" s="66"/>
      <c r="B112" s="72"/>
      <c r="C112" s="126"/>
      <c r="D112" s="69"/>
      <c r="E112" s="100"/>
      <c r="F112" s="71"/>
      <c r="G112" s="76"/>
    </row>
    <row r="113" spans="1:7" ht="115.5" hidden="1" thickBot="1" x14ac:dyDescent="0.25">
      <c r="A113" s="66" t="s">
        <v>92</v>
      </c>
      <c r="B113" s="67" t="s">
        <v>18</v>
      </c>
      <c r="C113" s="126" t="s">
        <v>369</v>
      </c>
      <c r="D113" s="69" t="s">
        <v>356</v>
      </c>
      <c r="E113" s="100"/>
      <c r="F113" s="71"/>
      <c r="G113" s="76">
        <f t="shared" ref="G113:G122" si="7">E113*F113</f>
        <v>0</v>
      </c>
    </row>
    <row r="114" spans="1:7" ht="128.25" hidden="1" thickBot="1" x14ac:dyDescent="0.25">
      <c r="A114" s="66" t="s">
        <v>49</v>
      </c>
      <c r="B114" s="67" t="s">
        <v>19</v>
      </c>
      <c r="C114" s="126" t="s">
        <v>187</v>
      </c>
      <c r="D114" s="69" t="s">
        <v>356</v>
      </c>
      <c r="E114" s="100"/>
      <c r="F114" s="71"/>
      <c r="G114" s="76">
        <f t="shared" si="7"/>
        <v>0</v>
      </c>
    </row>
    <row r="115" spans="1:7" ht="141" hidden="1" thickBot="1" x14ac:dyDescent="0.25">
      <c r="A115" s="66" t="s">
        <v>119</v>
      </c>
      <c r="B115" s="67" t="s">
        <v>20</v>
      </c>
      <c r="C115" s="126" t="s">
        <v>130</v>
      </c>
      <c r="D115" s="69" t="s">
        <v>356</v>
      </c>
      <c r="E115" s="100"/>
      <c r="F115" s="71"/>
      <c r="G115" s="76">
        <f t="shared" si="7"/>
        <v>0</v>
      </c>
    </row>
    <row r="116" spans="1:7" ht="90" hidden="1" customHeight="1" x14ac:dyDescent="0.2">
      <c r="A116" s="66" t="s">
        <v>120</v>
      </c>
      <c r="B116" s="67" t="s">
        <v>21</v>
      </c>
      <c r="C116" s="126" t="s">
        <v>189</v>
      </c>
      <c r="D116" s="69" t="s">
        <v>101</v>
      </c>
      <c r="E116" s="100"/>
      <c r="F116" s="71"/>
      <c r="G116" s="76">
        <f t="shared" si="7"/>
        <v>0</v>
      </c>
    </row>
    <row r="117" spans="1:7" ht="115.5" hidden="1" customHeight="1" x14ac:dyDescent="0.2">
      <c r="A117" s="66" t="s">
        <v>121</v>
      </c>
      <c r="B117" s="67" t="s">
        <v>22</v>
      </c>
      <c r="C117" s="126" t="s">
        <v>190</v>
      </c>
      <c r="D117" s="69" t="s">
        <v>356</v>
      </c>
      <c r="E117" s="100"/>
      <c r="F117" s="71"/>
      <c r="G117" s="76">
        <f t="shared" si="7"/>
        <v>0</v>
      </c>
    </row>
    <row r="118" spans="1:7" ht="77.25" hidden="1" thickBot="1" x14ac:dyDescent="0.25">
      <c r="A118" s="120" t="s">
        <v>122</v>
      </c>
      <c r="B118" s="138" t="s">
        <v>23</v>
      </c>
      <c r="C118" s="126" t="s">
        <v>25</v>
      </c>
      <c r="D118" s="69"/>
      <c r="E118" s="166"/>
      <c r="F118" s="71"/>
      <c r="G118" s="76"/>
    </row>
    <row r="119" spans="1:7" ht="13.5" hidden="1" thickBot="1" x14ac:dyDescent="0.25">
      <c r="A119" s="120"/>
      <c r="B119" s="121"/>
      <c r="C119" s="135" t="s">
        <v>106</v>
      </c>
      <c r="D119" s="69" t="s">
        <v>102</v>
      </c>
      <c r="E119" s="100"/>
      <c r="F119" s="71"/>
      <c r="G119" s="76">
        <f t="shared" si="7"/>
        <v>0</v>
      </c>
    </row>
    <row r="120" spans="1:7" ht="13.5" hidden="1" customHeight="1" x14ac:dyDescent="0.2">
      <c r="A120" s="106"/>
      <c r="B120" s="158"/>
      <c r="C120" s="135" t="s">
        <v>107</v>
      </c>
      <c r="D120" s="69" t="s">
        <v>102</v>
      </c>
      <c r="E120" s="100"/>
      <c r="F120" s="71"/>
      <c r="G120" s="76">
        <f t="shared" si="7"/>
        <v>0</v>
      </c>
    </row>
    <row r="121" spans="1:7" ht="128.25" hidden="1" thickBot="1" x14ac:dyDescent="0.25">
      <c r="A121" s="66" t="s">
        <v>123</v>
      </c>
      <c r="B121" s="67" t="s">
        <v>24</v>
      </c>
      <c r="C121" s="126" t="s">
        <v>15</v>
      </c>
      <c r="D121" s="69" t="s">
        <v>42</v>
      </c>
      <c r="E121" s="100"/>
      <c r="F121" s="71"/>
      <c r="G121" s="76">
        <f t="shared" si="7"/>
        <v>0</v>
      </c>
    </row>
    <row r="122" spans="1:7" ht="77.25" hidden="1" thickBot="1" x14ac:dyDescent="0.25">
      <c r="A122" s="66" t="s">
        <v>181</v>
      </c>
      <c r="B122" s="67" t="s">
        <v>89</v>
      </c>
      <c r="C122" s="126" t="s">
        <v>26</v>
      </c>
      <c r="D122" s="69" t="s">
        <v>356</v>
      </c>
      <c r="E122" s="100"/>
      <c r="F122" s="71"/>
      <c r="G122" s="76">
        <f t="shared" si="7"/>
        <v>0</v>
      </c>
    </row>
    <row r="123" spans="1:7" ht="153.75" hidden="1" thickBot="1" x14ac:dyDescent="0.25">
      <c r="A123" s="66" t="s">
        <v>182</v>
      </c>
      <c r="B123" s="67" t="s">
        <v>228</v>
      </c>
      <c r="C123" s="126" t="s">
        <v>229</v>
      </c>
      <c r="D123" s="69" t="s">
        <v>63</v>
      </c>
      <c r="E123" s="100"/>
      <c r="F123" s="71"/>
      <c r="G123" s="76">
        <f>E123*F123</f>
        <v>0</v>
      </c>
    </row>
    <row r="124" spans="1:7" ht="90" hidden="1" thickBot="1" x14ac:dyDescent="0.25">
      <c r="A124" s="66" t="s">
        <v>182</v>
      </c>
      <c r="B124" s="67" t="s">
        <v>175</v>
      </c>
      <c r="C124" s="126" t="s">
        <v>174</v>
      </c>
      <c r="D124" s="69" t="s">
        <v>355</v>
      </c>
      <c r="E124" s="100"/>
      <c r="F124" s="71"/>
      <c r="G124" s="76">
        <f>E124*F124</f>
        <v>0</v>
      </c>
    </row>
    <row r="125" spans="1:7" ht="13.5" hidden="1" thickBot="1" x14ac:dyDescent="0.25">
      <c r="A125" s="13"/>
      <c r="B125" s="25"/>
      <c r="C125" s="11" t="s">
        <v>108</v>
      </c>
      <c r="D125" s="11"/>
      <c r="E125" s="12"/>
      <c r="F125" s="18"/>
      <c r="G125" s="20">
        <f>SUM(G113:G124)</f>
        <v>0</v>
      </c>
    </row>
    <row r="126" spans="1:7" ht="13.5" thickBot="1" x14ac:dyDescent="0.25">
      <c r="A126" s="9">
        <v>5</v>
      </c>
      <c r="B126" s="26"/>
      <c r="C126" s="5" t="s">
        <v>62</v>
      </c>
      <c r="D126" s="6"/>
      <c r="E126" s="7" t="s">
        <v>11</v>
      </c>
      <c r="F126" s="19"/>
      <c r="G126" s="21"/>
    </row>
    <row r="127" spans="1:7" ht="102" hidden="1" x14ac:dyDescent="0.2">
      <c r="A127" s="66" t="s">
        <v>127</v>
      </c>
      <c r="B127" s="67" t="s">
        <v>34</v>
      </c>
      <c r="C127" s="68" t="s">
        <v>191</v>
      </c>
      <c r="D127" s="69" t="s">
        <v>63</v>
      </c>
      <c r="E127" s="100"/>
      <c r="F127" s="71"/>
      <c r="G127" s="76">
        <f>E127*F127</f>
        <v>0</v>
      </c>
    </row>
    <row r="128" spans="1:7" ht="114.75" hidden="1" x14ac:dyDescent="0.2">
      <c r="A128" s="94" t="s">
        <v>92</v>
      </c>
      <c r="B128" s="167" t="s">
        <v>100</v>
      </c>
      <c r="C128" s="95" t="s">
        <v>244</v>
      </c>
      <c r="D128" s="96" t="s">
        <v>63</v>
      </c>
      <c r="E128" s="97"/>
      <c r="F128" s="98"/>
      <c r="G128" s="98">
        <f>E128*F128</f>
        <v>0</v>
      </c>
    </row>
    <row r="129" spans="1:7" ht="153" hidden="1" x14ac:dyDescent="0.2">
      <c r="A129" s="77" t="s">
        <v>124</v>
      </c>
      <c r="B129" s="136" t="s">
        <v>35</v>
      </c>
      <c r="C129" s="126" t="s">
        <v>202</v>
      </c>
      <c r="D129" s="132"/>
      <c r="E129" s="168"/>
      <c r="F129" s="134"/>
      <c r="G129" s="160"/>
    </row>
    <row r="130" spans="1:7" ht="14.25" hidden="1" x14ac:dyDescent="0.2">
      <c r="A130" s="120"/>
      <c r="B130" s="138"/>
      <c r="C130" s="169" t="s">
        <v>193</v>
      </c>
      <c r="D130" s="123" t="s">
        <v>356</v>
      </c>
      <c r="E130" s="124"/>
      <c r="F130" s="114"/>
      <c r="G130" s="165">
        <f>E130*F130</f>
        <v>0</v>
      </c>
    </row>
    <row r="131" spans="1:7" hidden="1" x14ac:dyDescent="0.2">
      <c r="A131" s="120"/>
      <c r="B131" s="138"/>
      <c r="C131" s="170" t="s">
        <v>203</v>
      </c>
      <c r="D131" s="123" t="s">
        <v>102</v>
      </c>
      <c r="E131" s="124"/>
      <c r="F131" s="114"/>
      <c r="G131" s="165">
        <f>E131*F131</f>
        <v>0</v>
      </c>
    </row>
    <row r="132" spans="1:7" ht="153" hidden="1" customHeight="1" x14ac:dyDescent="0.2">
      <c r="A132" s="171" t="s">
        <v>49</v>
      </c>
      <c r="B132" s="172" t="s">
        <v>35</v>
      </c>
      <c r="C132" s="173" t="s">
        <v>192</v>
      </c>
      <c r="D132" s="174"/>
      <c r="E132" s="175"/>
      <c r="F132" s="176"/>
      <c r="G132" s="176"/>
    </row>
    <row r="133" spans="1:7" ht="14.25" hidden="1" x14ac:dyDescent="0.2">
      <c r="A133" s="177"/>
      <c r="B133" s="178"/>
      <c r="C133" s="179" t="s">
        <v>193</v>
      </c>
      <c r="D133" s="180" t="s">
        <v>354</v>
      </c>
      <c r="E133" s="181"/>
      <c r="F133" s="182"/>
      <c r="G133" s="182">
        <f>E133*F133</f>
        <v>0</v>
      </c>
    </row>
    <row r="134" spans="1:7" hidden="1" x14ac:dyDescent="0.2">
      <c r="A134" s="177"/>
      <c r="B134" s="178"/>
      <c r="C134" s="183" t="s">
        <v>131</v>
      </c>
      <c r="D134" s="180" t="s">
        <v>102</v>
      </c>
      <c r="E134" s="181"/>
      <c r="F134" s="182"/>
      <c r="G134" s="182">
        <f>E134*F134</f>
        <v>0</v>
      </c>
    </row>
    <row r="135" spans="1:7" ht="230.25" thickBot="1" x14ac:dyDescent="0.25">
      <c r="A135" s="77" t="s">
        <v>92</v>
      </c>
      <c r="B135" s="99" t="s">
        <v>395</v>
      </c>
      <c r="C135" s="68" t="s">
        <v>396</v>
      </c>
      <c r="D135" s="69" t="s">
        <v>42</v>
      </c>
      <c r="E135" s="70">
        <v>2</v>
      </c>
      <c r="F135" s="71"/>
      <c r="G135" s="76">
        <f>E135*F135</f>
        <v>0</v>
      </c>
    </row>
    <row r="136" spans="1:7" ht="141" hidden="1" thickBot="1" x14ac:dyDescent="0.25">
      <c r="A136" s="77" t="s">
        <v>124</v>
      </c>
      <c r="B136" s="136" t="s">
        <v>89</v>
      </c>
      <c r="C136" s="135" t="s">
        <v>194</v>
      </c>
      <c r="D136" s="123" t="s">
        <v>355</v>
      </c>
      <c r="E136" s="184"/>
      <c r="F136" s="114"/>
      <c r="G136" s="165">
        <f t="shared" ref="G136:G148" si="8">E136*F136</f>
        <v>0</v>
      </c>
    </row>
    <row r="137" spans="1:7" ht="141" hidden="1" thickBot="1" x14ac:dyDescent="0.25">
      <c r="A137" s="77" t="s">
        <v>125</v>
      </c>
      <c r="B137" s="136" t="s">
        <v>171</v>
      </c>
      <c r="C137" s="126" t="s">
        <v>195</v>
      </c>
      <c r="D137" s="91"/>
      <c r="E137" s="112"/>
      <c r="F137" s="113"/>
      <c r="G137" s="162">
        <f t="shared" si="8"/>
        <v>0</v>
      </c>
    </row>
    <row r="138" spans="1:7" ht="15" hidden="1" thickBot="1" x14ac:dyDescent="0.25">
      <c r="A138" s="120"/>
      <c r="B138" s="138"/>
      <c r="C138" s="169" t="s">
        <v>193</v>
      </c>
      <c r="D138" s="123" t="s">
        <v>356</v>
      </c>
      <c r="E138" s="124"/>
      <c r="F138" s="114"/>
      <c r="G138" s="165">
        <f t="shared" si="8"/>
        <v>0</v>
      </c>
    </row>
    <row r="139" spans="1:7" ht="13.5" hidden="1" thickBot="1" x14ac:dyDescent="0.25">
      <c r="A139" s="120"/>
      <c r="B139" s="138"/>
      <c r="C139" s="170" t="s">
        <v>172</v>
      </c>
      <c r="D139" s="123" t="s">
        <v>102</v>
      </c>
      <c r="E139" s="124"/>
      <c r="F139" s="114"/>
      <c r="G139" s="165">
        <f t="shared" si="8"/>
        <v>0</v>
      </c>
    </row>
    <row r="140" spans="1:7" ht="141" hidden="1" thickBot="1" x14ac:dyDescent="0.25">
      <c r="A140" s="77" t="s">
        <v>126</v>
      </c>
      <c r="B140" s="136" t="s">
        <v>89</v>
      </c>
      <c r="C140" s="126" t="s">
        <v>204</v>
      </c>
      <c r="D140" s="69" t="s">
        <v>42</v>
      </c>
      <c r="E140" s="70"/>
      <c r="F140" s="71"/>
      <c r="G140" s="165">
        <f t="shared" si="8"/>
        <v>0</v>
      </c>
    </row>
    <row r="141" spans="1:7" ht="166.5" hidden="1" thickBot="1" x14ac:dyDescent="0.25">
      <c r="A141" s="77" t="s">
        <v>212</v>
      </c>
      <c r="B141" s="136" t="s">
        <v>176</v>
      </c>
      <c r="C141" s="126" t="s">
        <v>213</v>
      </c>
      <c r="D141" s="91"/>
      <c r="E141" s="185"/>
      <c r="F141" s="113"/>
      <c r="G141" s="160">
        <f t="shared" si="8"/>
        <v>0</v>
      </c>
    </row>
    <row r="142" spans="1:7" ht="15" hidden="1" thickBot="1" x14ac:dyDescent="0.25">
      <c r="A142" s="120"/>
      <c r="B142" s="138"/>
      <c r="C142" s="169" t="s">
        <v>193</v>
      </c>
      <c r="D142" s="91" t="s">
        <v>356</v>
      </c>
      <c r="E142" s="112"/>
      <c r="F142" s="113"/>
      <c r="G142" s="165">
        <f t="shared" si="8"/>
        <v>0</v>
      </c>
    </row>
    <row r="143" spans="1:7" ht="13.5" hidden="1" thickBot="1" x14ac:dyDescent="0.25">
      <c r="A143" s="120"/>
      <c r="B143" s="138"/>
      <c r="C143" s="186" t="s">
        <v>172</v>
      </c>
      <c r="D143" s="69" t="s">
        <v>102</v>
      </c>
      <c r="E143" s="100"/>
      <c r="F143" s="71"/>
      <c r="G143" s="165">
        <f t="shared" si="8"/>
        <v>0</v>
      </c>
    </row>
    <row r="144" spans="1:7" ht="13.5" hidden="1" thickBot="1" x14ac:dyDescent="0.25">
      <c r="A144" s="120"/>
      <c r="B144" s="138"/>
      <c r="C144" s="170" t="s">
        <v>214</v>
      </c>
      <c r="D144" s="123" t="s">
        <v>102</v>
      </c>
      <c r="E144" s="124"/>
      <c r="F144" s="71"/>
      <c r="G144" s="165">
        <f t="shared" si="8"/>
        <v>0</v>
      </c>
    </row>
    <row r="145" spans="1:7" ht="179.25" hidden="1" thickBot="1" x14ac:dyDescent="0.25">
      <c r="A145" s="77" t="s">
        <v>227</v>
      </c>
      <c r="B145" s="136" t="s">
        <v>176</v>
      </c>
      <c r="C145" s="126" t="s">
        <v>223</v>
      </c>
      <c r="D145" s="91"/>
      <c r="E145" s="185"/>
      <c r="F145" s="113"/>
      <c r="G145" s="160"/>
    </row>
    <row r="146" spans="1:7" ht="15" hidden="1" thickBot="1" x14ac:dyDescent="0.25">
      <c r="A146" s="120"/>
      <c r="B146" s="138"/>
      <c r="C146" s="169" t="s">
        <v>224</v>
      </c>
      <c r="D146" s="91" t="s">
        <v>356</v>
      </c>
      <c r="E146" s="112"/>
      <c r="F146" s="113"/>
      <c r="G146" s="165">
        <f t="shared" si="8"/>
        <v>0</v>
      </c>
    </row>
    <row r="147" spans="1:7" ht="13.5" hidden="1" thickBot="1" x14ac:dyDescent="0.25">
      <c r="A147" s="120"/>
      <c r="B147" s="138"/>
      <c r="C147" s="186" t="s">
        <v>225</v>
      </c>
      <c r="D147" s="69" t="s">
        <v>102</v>
      </c>
      <c r="E147" s="100"/>
      <c r="F147" s="71"/>
      <c r="G147" s="165">
        <f t="shared" si="8"/>
        <v>0</v>
      </c>
    </row>
    <row r="148" spans="1:7" ht="115.5" hidden="1" thickBot="1" x14ac:dyDescent="0.25">
      <c r="A148" s="77" t="s">
        <v>126</v>
      </c>
      <c r="B148" s="136" t="s">
        <v>89</v>
      </c>
      <c r="C148" s="126" t="s">
        <v>173</v>
      </c>
      <c r="D148" s="91" t="s">
        <v>356</v>
      </c>
      <c r="E148" s="112"/>
      <c r="F148" s="113"/>
      <c r="G148" s="165">
        <f t="shared" si="8"/>
        <v>0</v>
      </c>
    </row>
    <row r="149" spans="1:7" ht="13.5" thickBot="1" x14ac:dyDescent="0.25">
      <c r="A149" s="13"/>
      <c r="B149" s="25"/>
      <c r="C149" s="11" t="s">
        <v>55</v>
      </c>
      <c r="D149" s="11"/>
      <c r="E149" s="12" t="s">
        <v>11</v>
      </c>
      <c r="F149" s="18"/>
      <c r="G149" s="20">
        <f>SUM(G128:G148)</f>
        <v>0</v>
      </c>
    </row>
    <row r="150" spans="1:7" ht="13.5" thickBot="1" x14ac:dyDescent="0.25">
      <c r="A150" s="9">
        <v>6</v>
      </c>
      <c r="B150" s="26"/>
      <c r="C150" s="5" t="s">
        <v>58</v>
      </c>
      <c r="D150" s="6"/>
      <c r="E150" s="7" t="s">
        <v>11</v>
      </c>
      <c r="F150" s="19"/>
      <c r="G150" s="21"/>
    </row>
    <row r="151" spans="1:7" ht="13.5" thickBot="1" x14ac:dyDescent="0.25">
      <c r="A151" s="187" t="s">
        <v>422</v>
      </c>
      <c r="B151" s="188"/>
      <c r="C151" s="189" t="s">
        <v>80</v>
      </c>
      <c r="D151" s="190"/>
      <c r="E151" s="191" t="s">
        <v>11</v>
      </c>
      <c r="F151" s="192"/>
      <c r="G151" s="193"/>
    </row>
    <row r="152" spans="1:7" ht="165.75" x14ac:dyDescent="0.2">
      <c r="A152" s="194"/>
      <c r="B152" s="142"/>
      <c r="C152" s="144" t="s">
        <v>303</v>
      </c>
      <c r="D152" s="123"/>
      <c r="E152" s="124" t="s">
        <v>11</v>
      </c>
      <c r="F152" s="114"/>
      <c r="G152" s="114"/>
    </row>
    <row r="153" spans="1:7" ht="102" hidden="1" x14ac:dyDescent="0.2">
      <c r="A153" s="195" t="s">
        <v>247</v>
      </c>
      <c r="B153" s="167" t="s">
        <v>36</v>
      </c>
      <c r="C153" s="95" t="s">
        <v>41</v>
      </c>
      <c r="D153" s="96" t="s">
        <v>42</v>
      </c>
      <c r="E153" s="196"/>
      <c r="F153" s="98"/>
      <c r="G153" s="98">
        <f>E153*F153</f>
        <v>0</v>
      </c>
    </row>
    <row r="154" spans="1:7" ht="76.5" hidden="1" x14ac:dyDescent="0.2">
      <c r="A154" s="197" t="s">
        <v>183</v>
      </c>
      <c r="B154" s="198" t="s">
        <v>136</v>
      </c>
      <c r="C154" s="135" t="s">
        <v>137</v>
      </c>
      <c r="D154" s="91"/>
      <c r="E154" s="112"/>
      <c r="F154" s="113"/>
      <c r="G154" s="113"/>
    </row>
    <row r="155" spans="1:7" hidden="1" x14ac:dyDescent="0.2">
      <c r="A155" s="120"/>
      <c r="B155" s="198"/>
      <c r="C155" s="135" t="s">
        <v>226</v>
      </c>
      <c r="D155" s="199" t="s">
        <v>42</v>
      </c>
      <c r="E155" s="185"/>
      <c r="F155" s="200"/>
      <c r="G155" s="200">
        <f t="shared" ref="G155:G167" si="9">E155*F155</f>
        <v>0</v>
      </c>
    </row>
    <row r="156" spans="1:7" hidden="1" x14ac:dyDescent="0.2">
      <c r="A156" s="120"/>
      <c r="B156" s="198"/>
      <c r="C156" s="135" t="s">
        <v>138</v>
      </c>
      <c r="D156" s="199" t="s">
        <v>42</v>
      </c>
      <c r="E156" s="185"/>
      <c r="F156" s="200"/>
      <c r="G156" s="200">
        <f>E156*F156</f>
        <v>0</v>
      </c>
    </row>
    <row r="157" spans="1:7" hidden="1" x14ac:dyDescent="0.2">
      <c r="A157" s="120"/>
      <c r="B157" s="198"/>
      <c r="C157" s="135" t="s">
        <v>159</v>
      </c>
      <c r="D157" s="199" t="s">
        <v>42</v>
      </c>
      <c r="E157" s="185"/>
      <c r="F157" s="200"/>
      <c r="G157" s="200">
        <f>E157*F157</f>
        <v>0</v>
      </c>
    </row>
    <row r="158" spans="1:7" hidden="1" x14ac:dyDescent="0.2">
      <c r="A158" s="120"/>
      <c r="B158" s="198"/>
      <c r="C158" s="135" t="s">
        <v>160</v>
      </c>
      <c r="D158" s="199" t="s">
        <v>42</v>
      </c>
      <c r="E158" s="185"/>
      <c r="F158" s="200"/>
      <c r="G158" s="200">
        <f>E158*F158</f>
        <v>0</v>
      </c>
    </row>
    <row r="159" spans="1:7" hidden="1" x14ac:dyDescent="0.2">
      <c r="A159" s="120"/>
      <c r="B159" s="198"/>
      <c r="C159" s="135" t="s">
        <v>161</v>
      </c>
      <c r="D159" s="199" t="s">
        <v>42</v>
      </c>
      <c r="E159" s="185"/>
      <c r="F159" s="200"/>
      <c r="G159" s="200">
        <f t="shared" si="9"/>
        <v>0</v>
      </c>
    </row>
    <row r="160" spans="1:7" hidden="1" x14ac:dyDescent="0.2">
      <c r="A160" s="106"/>
      <c r="B160" s="201"/>
      <c r="C160" s="144" t="s">
        <v>162</v>
      </c>
      <c r="D160" s="202" t="s">
        <v>42</v>
      </c>
      <c r="E160" s="184"/>
      <c r="F160" s="203"/>
      <c r="G160" s="203">
        <f t="shared" si="9"/>
        <v>0</v>
      </c>
    </row>
    <row r="161" spans="1:7" ht="76.5" x14ac:dyDescent="0.2">
      <c r="A161" s="77" t="s">
        <v>247</v>
      </c>
      <c r="B161" s="204" t="s">
        <v>139</v>
      </c>
      <c r="C161" s="126" t="s">
        <v>140</v>
      </c>
      <c r="D161" s="205"/>
      <c r="E161" s="206" t="s">
        <v>11</v>
      </c>
      <c r="F161" s="207"/>
      <c r="G161" s="207"/>
    </row>
    <row r="162" spans="1:7" x14ac:dyDescent="0.2">
      <c r="A162" s="120"/>
      <c r="B162" s="198"/>
      <c r="C162" s="135" t="s">
        <v>370</v>
      </c>
      <c r="D162" s="199" t="s">
        <v>42</v>
      </c>
      <c r="E162" s="208">
        <v>1</v>
      </c>
      <c r="F162" s="209"/>
      <c r="G162" s="200">
        <f t="shared" si="9"/>
        <v>0</v>
      </c>
    </row>
    <row r="163" spans="1:7" x14ac:dyDescent="0.2">
      <c r="A163" s="120"/>
      <c r="B163" s="198"/>
      <c r="C163" s="135" t="s">
        <v>397</v>
      </c>
      <c r="D163" s="199" t="s">
        <v>42</v>
      </c>
      <c r="E163" s="208">
        <v>1</v>
      </c>
      <c r="F163" s="209"/>
      <c r="G163" s="200">
        <f t="shared" si="9"/>
        <v>0</v>
      </c>
    </row>
    <row r="164" spans="1:7" x14ac:dyDescent="0.2">
      <c r="A164" s="120"/>
      <c r="B164" s="198"/>
      <c r="C164" s="135" t="s">
        <v>398</v>
      </c>
      <c r="D164" s="199" t="s">
        <v>42</v>
      </c>
      <c r="E164" s="208">
        <v>1</v>
      </c>
      <c r="F164" s="209"/>
      <c r="G164" s="200">
        <f>E164*F164</f>
        <v>0</v>
      </c>
    </row>
    <row r="165" spans="1:7" hidden="1" x14ac:dyDescent="0.2">
      <c r="A165" s="120"/>
      <c r="B165" s="198"/>
      <c r="C165" s="135" t="s">
        <v>237</v>
      </c>
      <c r="D165" s="199" t="s">
        <v>42</v>
      </c>
      <c r="E165" s="208"/>
      <c r="F165" s="209"/>
      <c r="G165" s="200">
        <f>E165*F165</f>
        <v>0</v>
      </c>
    </row>
    <row r="166" spans="1:7" hidden="1" x14ac:dyDescent="0.2">
      <c r="A166" s="120"/>
      <c r="B166" s="198"/>
      <c r="C166" s="135" t="s">
        <v>238</v>
      </c>
      <c r="D166" s="199" t="s">
        <v>42</v>
      </c>
      <c r="E166" s="208"/>
      <c r="F166" s="209"/>
      <c r="G166" s="200">
        <f>E166*F166</f>
        <v>0</v>
      </c>
    </row>
    <row r="167" spans="1:7" hidden="1" x14ac:dyDescent="0.2">
      <c r="A167" s="120"/>
      <c r="B167" s="198"/>
      <c r="C167" s="135" t="s">
        <v>239</v>
      </c>
      <c r="D167" s="199" t="s">
        <v>42</v>
      </c>
      <c r="E167" s="208"/>
      <c r="F167" s="209"/>
      <c r="G167" s="200">
        <f t="shared" si="9"/>
        <v>0</v>
      </c>
    </row>
    <row r="168" spans="1:7" ht="76.5" x14ac:dyDescent="0.2">
      <c r="A168" s="77" t="s">
        <v>423</v>
      </c>
      <c r="B168" s="204" t="s">
        <v>141</v>
      </c>
      <c r="C168" s="126" t="s">
        <v>142</v>
      </c>
      <c r="D168" s="132"/>
      <c r="E168" s="206" t="s">
        <v>11</v>
      </c>
      <c r="F168" s="134"/>
      <c r="G168" s="134"/>
    </row>
    <row r="169" spans="1:7" x14ac:dyDescent="0.2">
      <c r="A169" s="120"/>
      <c r="B169" s="198"/>
      <c r="C169" s="135" t="s">
        <v>399</v>
      </c>
      <c r="D169" s="199" t="s">
        <v>42</v>
      </c>
      <c r="E169" s="210">
        <v>1</v>
      </c>
      <c r="F169" s="200"/>
      <c r="G169" s="200">
        <f>E169*F169</f>
        <v>0</v>
      </c>
    </row>
    <row r="170" spans="1:7" x14ac:dyDescent="0.2">
      <c r="A170" s="120"/>
      <c r="B170" s="198"/>
      <c r="C170" s="135" t="s">
        <v>245</v>
      </c>
      <c r="D170" s="199" t="s">
        <v>42</v>
      </c>
      <c r="E170" s="210">
        <v>1</v>
      </c>
      <c r="F170" s="200"/>
      <c r="G170" s="200">
        <f>E170*F170</f>
        <v>0</v>
      </c>
    </row>
    <row r="171" spans="1:7" hidden="1" x14ac:dyDescent="0.2">
      <c r="A171" s="211"/>
      <c r="B171" s="212"/>
      <c r="C171" s="135" t="s">
        <v>240</v>
      </c>
      <c r="D171" s="199" t="s">
        <v>42</v>
      </c>
      <c r="E171" s="210"/>
      <c r="F171" s="200"/>
      <c r="G171" s="200">
        <f>E171*F171</f>
        <v>0</v>
      </c>
    </row>
    <row r="172" spans="1:7" hidden="1" x14ac:dyDescent="0.2">
      <c r="A172" s="213"/>
      <c r="B172" s="152"/>
      <c r="C172" s="144" t="s">
        <v>13</v>
      </c>
      <c r="D172" s="202" t="s">
        <v>42</v>
      </c>
      <c r="E172" s="214"/>
      <c r="F172" s="203"/>
      <c r="G172" s="203">
        <f>E172*F172</f>
        <v>0</v>
      </c>
    </row>
    <row r="173" spans="1:7" ht="127.5" x14ac:dyDescent="0.2">
      <c r="A173" s="77" t="s">
        <v>424</v>
      </c>
      <c r="B173" s="204" t="s">
        <v>136</v>
      </c>
      <c r="C173" s="126" t="s">
        <v>400</v>
      </c>
      <c r="D173" s="132"/>
      <c r="E173" s="206" t="s">
        <v>11</v>
      </c>
      <c r="F173" s="134"/>
      <c r="G173" s="134"/>
    </row>
    <row r="174" spans="1:7" ht="13.5" thickBot="1" x14ac:dyDescent="0.25">
      <c r="A174" s="215"/>
      <c r="B174" s="212"/>
      <c r="C174" s="169" t="s">
        <v>143</v>
      </c>
      <c r="D174" s="91" t="s">
        <v>42</v>
      </c>
      <c r="E174" s="185">
        <v>4</v>
      </c>
      <c r="F174" s="113"/>
      <c r="G174" s="113">
        <f>E174*F174</f>
        <v>0</v>
      </c>
    </row>
    <row r="175" spans="1:7" ht="13.5" hidden="1" thickBot="1" x14ac:dyDescent="0.25">
      <c r="A175" s="141"/>
      <c r="B175" s="152"/>
      <c r="C175" s="170" t="s">
        <v>144</v>
      </c>
      <c r="D175" s="123" t="s">
        <v>42</v>
      </c>
      <c r="E175" s="184">
        <v>0</v>
      </c>
      <c r="F175" s="114"/>
      <c r="G175" s="114">
        <f>E175*F175</f>
        <v>0</v>
      </c>
    </row>
    <row r="176" spans="1:7" ht="141" hidden="1" thickBot="1" x14ac:dyDescent="0.25">
      <c r="A176" s="94" t="s">
        <v>248</v>
      </c>
      <c r="B176" s="216" t="s">
        <v>36</v>
      </c>
      <c r="C176" s="217" t="s">
        <v>246</v>
      </c>
      <c r="D176" s="96" t="s">
        <v>42</v>
      </c>
      <c r="E176" s="196"/>
      <c r="F176" s="98"/>
      <c r="G176" s="98">
        <f>E176*F176</f>
        <v>0</v>
      </c>
    </row>
    <row r="177" spans="1:7" ht="39" hidden="1" thickBot="1" x14ac:dyDescent="0.25">
      <c r="A177" s="66" t="s">
        <v>184</v>
      </c>
      <c r="B177" s="218" t="s">
        <v>36</v>
      </c>
      <c r="C177" s="219" t="s">
        <v>177</v>
      </c>
      <c r="D177" s="69" t="s">
        <v>42</v>
      </c>
      <c r="E177" s="70"/>
      <c r="F177" s="71"/>
      <c r="G177" s="71">
        <f>E177*F177</f>
        <v>0</v>
      </c>
    </row>
    <row r="178" spans="1:7" ht="39" hidden="1" thickBot="1" x14ac:dyDescent="0.25">
      <c r="A178" s="66" t="s">
        <v>235</v>
      </c>
      <c r="B178" s="218" t="s">
        <v>36</v>
      </c>
      <c r="C178" s="219" t="s">
        <v>241</v>
      </c>
      <c r="D178" s="69" t="s">
        <v>42</v>
      </c>
      <c r="E178" s="70"/>
      <c r="F178" s="71"/>
      <c r="G178" s="71">
        <f>E178*F178</f>
        <v>0</v>
      </c>
    </row>
    <row r="179" spans="1:7" ht="13.5" hidden="1" thickBot="1" x14ac:dyDescent="0.25">
      <c r="A179" s="197"/>
      <c r="B179" s="161"/>
      <c r="C179" s="220"/>
      <c r="D179" s="91"/>
      <c r="E179" s="208"/>
      <c r="F179" s="221"/>
      <c r="G179" s="113"/>
    </row>
    <row r="180" spans="1:7" ht="13.5" thickBot="1" x14ac:dyDescent="0.25">
      <c r="A180" s="222" t="s">
        <v>425</v>
      </c>
      <c r="B180" s="223"/>
      <c r="C180" s="224" t="s">
        <v>71</v>
      </c>
      <c r="D180" s="225"/>
      <c r="E180" s="226" t="s">
        <v>11</v>
      </c>
      <c r="F180" s="227"/>
      <c r="G180" s="228"/>
    </row>
    <row r="181" spans="1:7" ht="165.75" x14ac:dyDescent="0.2">
      <c r="A181" s="229"/>
      <c r="B181" s="230"/>
      <c r="C181" s="231" t="s">
        <v>304</v>
      </c>
      <c r="D181" s="232"/>
      <c r="E181" s="233" t="s">
        <v>11</v>
      </c>
      <c r="F181" s="153"/>
      <c r="G181" s="153"/>
    </row>
    <row r="182" spans="1:7" ht="38.25" x14ac:dyDescent="0.2">
      <c r="A182" s="106" t="s">
        <v>426</v>
      </c>
      <c r="B182" s="201" t="s">
        <v>37</v>
      </c>
      <c r="C182" s="144" t="s">
        <v>230</v>
      </c>
      <c r="D182" s="123" t="s">
        <v>371</v>
      </c>
      <c r="E182" s="124">
        <v>50</v>
      </c>
      <c r="F182" s="114"/>
      <c r="G182" s="71">
        <f>E182*F182</f>
        <v>0</v>
      </c>
    </row>
    <row r="183" spans="1:7" ht="63.75" x14ac:dyDescent="0.2">
      <c r="A183" s="66" t="s">
        <v>427</v>
      </c>
      <c r="B183" s="234" t="s">
        <v>37</v>
      </c>
      <c r="C183" s="68" t="s">
        <v>242</v>
      </c>
      <c r="D183" s="69" t="s">
        <v>371</v>
      </c>
      <c r="E183" s="100">
        <v>95</v>
      </c>
      <c r="F183" s="71"/>
      <c r="G183" s="71">
        <f>E183*F183</f>
        <v>0</v>
      </c>
    </row>
    <row r="184" spans="1:7" ht="63.75" x14ac:dyDescent="0.2">
      <c r="A184" s="66" t="s">
        <v>428</v>
      </c>
      <c r="B184" s="234" t="s">
        <v>145</v>
      </c>
      <c r="C184" s="68" t="s">
        <v>401</v>
      </c>
      <c r="D184" s="69" t="s">
        <v>371</v>
      </c>
      <c r="E184" s="100">
        <v>15</v>
      </c>
      <c r="F184" s="71"/>
      <c r="G184" s="71">
        <f>E184*F184</f>
        <v>0</v>
      </c>
    </row>
    <row r="185" spans="1:7" ht="38.25" hidden="1" x14ac:dyDescent="0.2">
      <c r="A185" s="106" t="s">
        <v>249</v>
      </c>
      <c r="B185" s="201" t="s">
        <v>37</v>
      </c>
      <c r="C185" s="144" t="s">
        <v>231</v>
      </c>
      <c r="D185" s="123" t="s">
        <v>371</v>
      </c>
      <c r="E185" s="100"/>
      <c r="F185" s="71"/>
      <c r="G185" s="71">
        <f t="shared" ref="G185:G192" si="10">E185*F185</f>
        <v>0</v>
      </c>
    </row>
    <row r="186" spans="1:7" ht="51" x14ac:dyDescent="0.2">
      <c r="A186" s="106" t="s">
        <v>249</v>
      </c>
      <c r="B186" s="234" t="s">
        <v>37</v>
      </c>
      <c r="C186" s="73" t="s">
        <v>232</v>
      </c>
      <c r="D186" s="69" t="s">
        <v>371</v>
      </c>
      <c r="E186" s="100">
        <v>20</v>
      </c>
      <c r="F186" s="71"/>
      <c r="G186" s="113">
        <f t="shared" si="10"/>
        <v>0</v>
      </c>
    </row>
    <row r="187" spans="1:7" ht="51" x14ac:dyDescent="0.2">
      <c r="A187" s="66" t="s">
        <v>429</v>
      </c>
      <c r="B187" s="234" t="s">
        <v>38</v>
      </c>
      <c r="C187" s="68" t="s">
        <v>50</v>
      </c>
      <c r="D187" s="69" t="s">
        <v>361</v>
      </c>
      <c r="E187" s="100">
        <v>2.5</v>
      </c>
      <c r="F187" s="71"/>
      <c r="G187" s="71">
        <f t="shared" si="10"/>
        <v>0</v>
      </c>
    </row>
    <row r="188" spans="1:7" ht="76.5" hidden="1" x14ac:dyDescent="0.2">
      <c r="A188" s="66" t="s">
        <v>236</v>
      </c>
      <c r="B188" s="234" t="s">
        <v>39</v>
      </c>
      <c r="C188" s="79" t="s">
        <v>372</v>
      </c>
      <c r="D188" s="69" t="s">
        <v>42</v>
      </c>
      <c r="E188" s="70"/>
      <c r="F188" s="71"/>
      <c r="G188" s="71">
        <f t="shared" si="10"/>
        <v>0</v>
      </c>
    </row>
    <row r="189" spans="1:7" ht="38.25" x14ac:dyDescent="0.2">
      <c r="A189" s="106" t="s">
        <v>430</v>
      </c>
      <c r="B189" s="234" t="s">
        <v>38</v>
      </c>
      <c r="C189" s="68" t="s">
        <v>402</v>
      </c>
      <c r="D189" s="69" t="s">
        <v>355</v>
      </c>
      <c r="E189" s="70">
        <v>35</v>
      </c>
      <c r="F189" s="71"/>
      <c r="G189" s="71">
        <f t="shared" si="10"/>
        <v>0</v>
      </c>
    </row>
    <row r="190" spans="1:7" ht="63.75" hidden="1" x14ac:dyDescent="0.2">
      <c r="A190" s="66" t="s">
        <v>185</v>
      </c>
      <c r="B190" s="234" t="s">
        <v>39</v>
      </c>
      <c r="C190" s="68" t="s">
        <v>233</v>
      </c>
      <c r="D190" s="69" t="s">
        <v>63</v>
      </c>
      <c r="E190" s="70"/>
      <c r="F190" s="71"/>
      <c r="G190" s="71">
        <f t="shared" si="10"/>
        <v>0</v>
      </c>
    </row>
    <row r="191" spans="1:7" ht="102" x14ac:dyDescent="0.2">
      <c r="A191" s="66" t="s">
        <v>431</v>
      </c>
      <c r="B191" s="234" t="s">
        <v>39</v>
      </c>
      <c r="C191" s="68" t="s">
        <v>146</v>
      </c>
      <c r="D191" s="69" t="s">
        <v>355</v>
      </c>
      <c r="E191" s="70">
        <v>35</v>
      </c>
      <c r="F191" s="71"/>
      <c r="G191" s="71">
        <f t="shared" si="10"/>
        <v>0</v>
      </c>
    </row>
    <row r="192" spans="1:7" ht="51.75" thickBot="1" x14ac:dyDescent="0.25">
      <c r="A192" s="66" t="s">
        <v>432</v>
      </c>
      <c r="B192" s="234" t="s">
        <v>39</v>
      </c>
      <c r="C192" s="68" t="s">
        <v>234</v>
      </c>
      <c r="D192" s="69" t="s">
        <v>82</v>
      </c>
      <c r="E192" s="70">
        <v>4</v>
      </c>
      <c r="F192" s="71"/>
      <c r="G192" s="71">
        <f t="shared" si="10"/>
        <v>0</v>
      </c>
    </row>
    <row r="193" spans="1:7" ht="51.75" hidden="1" thickBot="1" x14ac:dyDescent="0.25">
      <c r="A193" s="66" t="s">
        <v>288</v>
      </c>
      <c r="B193" s="234" t="s">
        <v>178</v>
      </c>
      <c r="C193" s="68" t="s">
        <v>257</v>
      </c>
      <c r="D193" s="69" t="s">
        <v>63</v>
      </c>
      <c r="E193" s="70"/>
      <c r="F193" s="71"/>
      <c r="G193" s="71">
        <f>E193*F193</f>
        <v>0</v>
      </c>
    </row>
    <row r="194" spans="1:7" ht="13.5" hidden="1" thickBot="1" x14ac:dyDescent="0.25">
      <c r="A194" s="222" t="s">
        <v>128</v>
      </c>
      <c r="B194" s="235"/>
      <c r="C194" s="224" t="s">
        <v>147</v>
      </c>
      <c r="D194" s="225"/>
      <c r="E194" s="226"/>
      <c r="F194" s="227"/>
      <c r="G194" s="228"/>
    </row>
    <row r="195" spans="1:7" ht="115.5" hidden="1" thickBot="1" x14ac:dyDescent="0.25">
      <c r="A195" s="236" t="s">
        <v>148</v>
      </c>
      <c r="B195" s="237" t="s">
        <v>154</v>
      </c>
      <c r="C195" s="135" t="s">
        <v>188</v>
      </c>
      <c r="D195" s="91" t="s">
        <v>42</v>
      </c>
      <c r="E195" s="208"/>
      <c r="F195" s="221"/>
      <c r="G195" s="113">
        <f>E195*F195</f>
        <v>0</v>
      </c>
    </row>
    <row r="196" spans="1:7" ht="13.5" hidden="1" thickBot="1" x14ac:dyDescent="0.25">
      <c r="A196" s="238" t="s">
        <v>289</v>
      </c>
      <c r="B196" s="235"/>
      <c r="C196" s="224" t="s">
        <v>149</v>
      </c>
      <c r="D196" s="225"/>
      <c r="E196" s="226"/>
      <c r="F196" s="227"/>
      <c r="G196" s="228"/>
    </row>
    <row r="197" spans="1:7" ht="141" hidden="1" thickBot="1" x14ac:dyDescent="0.25">
      <c r="A197" s="239" t="s">
        <v>290</v>
      </c>
      <c r="B197" s="240" t="s">
        <v>155</v>
      </c>
      <c r="C197" s="241" t="s">
        <v>150</v>
      </c>
      <c r="D197" s="117" t="s">
        <v>151</v>
      </c>
      <c r="E197" s="118"/>
      <c r="F197" s="119"/>
      <c r="G197" s="119">
        <f>E197*F197</f>
        <v>0</v>
      </c>
    </row>
    <row r="198" spans="1:7" ht="153.75" hidden="1" thickBot="1" x14ac:dyDescent="0.25">
      <c r="A198" s="242" t="s">
        <v>291</v>
      </c>
      <c r="B198" s="243" t="s">
        <v>89</v>
      </c>
      <c r="C198" s="244" t="s">
        <v>205</v>
      </c>
      <c r="D198" s="149" t="s">
        <v>151</v>
      </c>
      <c r="E198" s="150"/>
      <c r="F198" s="151"/>
      <c r="G198" s="151">
        <f>E198*F198</f>
        <v>0</v>
      </c>
    </row>
    <row r="199" spans="1:7" ht="13.5" hidden="1" thickBot="1" x14ac:dyDescent="0.25">
      <c r="A199" s="245" t="s">
        <v>292</v>
      </c>
      <c r="B199" s="246"/>
      <c r="C199" s="224" t="s">
        <v>152</v>
      </c>
      <c r="D199" s="225"/>
      <c r="E199" s="226"/>
      <c r="F199" s="227"/>
      <c r="G199" s="228"/>
    </row>
    <row r="200" spans="1:7" ht="192" hidden="1" thickBot="1" x14ac:dyDescent="0.25">
      <c r="A200" s="156" t="s">
        <v>293</v>
      </c>
      <c r="B200" s="247" t="s">
        <v>156</v>
      </c>
      <c r="C200" s="68" t="s">
        <v>206</v>
      </c>
      <c r="D200" s="69" t="s">
        <v>29</v>
      </c>
      <c r="E200" s="100"/>
      <c r="F200" s="71"/>
      <c r="G200" s="153">
        <f t="shared" ref="G200:G206" si="11">E200*F200</f>
        <v>0</v>
      </c>
    </row>
    <row r="201" spans="1:7" ht="217.5" hidden="1" thickBot="1" x14ac:dyDescent="0.25">
      <c r="A201" s="156" t="s">
        <v>294</v>
      </c>
      <c r="B201" s="247" t="s">
        <v>158</v>
      </c>
      <c r="C201" s="68" t="s">
        <v>215</v>
      </c>
      <c r="D201" s="69" t="s">
        <v>29</v>
      </c>
      <c r="E201" s="100"/>
      <c r="F201" s="71"/>
      <c r="G201" s="153">
        <f t="shared" si="11"/>
        <v>0</v>
      </c>
    </row>
    <row r="202" spans="1:7" ht="217.5" hidden="1" thickBot="1" x14ac:dyDescent="0.25">
      <c r="A202" s="156" t="s">
        <v>295</v>
      </c>
      <c r="B202" s="248" t="s">
        <v>157</v>
      </c>
      <c r="C202" s="68" t="s">
        <v>153</v>
      </c>
      <c r="D202" s="69" t="s">
        <v>29</v>
      </c>
      <c r="E202" s="100"/>
      <c r="F202" s="71"/>
      <c r="G202" s="71">
        <f t="shared" si="11"/>
        <v>0</v>
      </c>
    </row>
    <row r="203" spans="1:7" ht="102.75" hidden="1" thickBot="1" x14ac:dyDescent="0.25">
      <c r="A203" s="156" t="s">
        <v>296</v>
      </c>
      <c r="B203" s="248" t="s">
        <v>89</v>
      </c>
      <c r="C203" s="68" t="s">
        <v>207</v>
      </c>
      <c r="D203" s="69" t="s">
        <v>29</v>
      </c>
      <c r="E203" s="100"/>
      <c r="F203" s="71"/>
      <c r="G203" s="71">
        <f t="shared" si="11"/>
        <v>0</v>
      </c>
    </row>
    <row r="204" spans="1:7" ht="141" hidden="1" thickBot="1" x14ac:dyDescent="0.25">
      <c r="A204" s="249" t="s">
        <v>297</v>
      </c>
      <c r="B204" s="250" t="s">
        <v>158</v>
      </c>
      <c r="C204" s="251" t="s">
        <v>243</v>
      </c>
      <c r="D204" s="252" t="s">
        <v>29</v>
      </c>
      <c r="E204" s="253"/>
      <c r="F204" s="254"/>
      <c r="G204" s="254">
        <f t="shared" si="11"/>
        <v>0</v>
      </c>
    </row>
    <row r="205" spans="1:7" ht="13.5" hidden="1" thickBot="1" x14ac:dyDescent="0.25">
      <c r="A205" s="245" t="s">
        <v>186</v>
      </c>
      <c r="B205" s="246"/>
      <c r="C205" s="224" t="s">
        <v>216</v>
      </c>
      <c r="D205" s="224"/>
      <c r="E205" s="224"/>
      <c r="F205" s="224"/>
      <c r="G205" s="224">
        <f t="shared" si="11"/>
        <v>0</v>
      </c>
    </row>
    <row r="206" spans="1:7" ht="192" hidden="1" thickBot="1" x14ac:dyDescent="0.25">
      <c r="A206" s="255" t="s">
        <v>298</v>
      </c>
      <c r="B206" s="256" t="s">
        <v>217</v>
      </c>
      <c r="C206" s="135" t="s">
        <v>218</v>
      </c>
      <c r="D206" s="91" t="s">
        <v>219</v>
      </c>
      <c r="E206" s="185"/>
      <c r="F206" s="113"/>
      <c r="G206" s="71">
        <f t="shared" si="11"/>
        <v>0</v>
      </c>
    </row>
    <row r="207" spans="1:7" ht="13.5" thickBot="1" x14ac:dyDescent="0.25">
      <c r="A207" s="23"/>
      <c r="B207" s="27"/>
      <c r="C207" s="11" t="s">
        <v>59</v>
      </c>
      <c r="D207" s="11"/>
      <c r="E207" s="12" t="s">
        <v>11</v>
      </c>
      <c r="F207" s="12"/>
      <c r="G207" s="20">
        <f>SUM(G153:G204)</f>
        <v>0</v>
      </c>
    </row>
    <row r="208" spans="1:7" ht="13.5" thickBot="1" x14ac:dyDescent="0.25">
      <c r="A208" s="413" t="s">
        <v>14</v>
      </c>
      <c r="B208" s="414"/>
      <c r="C208" s="414" t="s">
        <v>449</v>
      </c>
      <c r="D208" s="415"/>
      <c r="E208" s="416"/>
      <c r="F208" s="417"/>
      <c r="G208" s="418">
        <f>G212+G220+G223+G231</f>
        <v>0</v>
      </c>
    </row>
    <row r="209" spans="1:7" ht="13.5" thickBot="1" x14ac:dyDescent="0.25">
      <c r="A209" s="53" t="s">
        <v>127</v>
      </c>
      <c r="B209" s="52"/>
      <c r="C209" s="52" t="s">
        <v>78</v>
      </c>
      <c r="D209" s="51"/>
      <c r="E209" s="50"/>
      <c r="F209" s="49"/>
      <c r="G209" s="48"/>
    </row>
    <row r="210" spans="1:7" ht="76.5" x14ac:dyDescent="0.2">
      <c r="A210" s="262" t="s">
        <v>433</v>
      </c>
      <c r="B210" s="204" t="s">
        <v>473</v>
      </c>
      <c r="C210" s="263" t="s">
        <v>474</v>
      </c>
      <c r="D210" s="264"/>
      <c r="E210" s="265"/>
      <c r="F210" s="266"/>
      <c r="G210" s="266"/>
    </row>
    <row r="211" spans="1:7" ht="13.5" thickBot="1" x14ac:dyDescent="0.25">
      <c r="A211" s="262"/>
      <c r="B211" s="354"/>
      <c r="C211" s="297" t="s">
        <v>352</v>
      </c>
      <c r="D211" s="298" t="s">
        <v>151</v>
      </c>
      <c r="E211" s="279">
        <v>142</v>
      </c>
      <c r="F211" s="280"/>
      <c r="G211" s="280">
        <f>ROUND(E211*F211,2)</f>
        <v>0</v>
      </c>
    </row>
    <row r="212" spans="1:7" ht="13.5" thickBot="1" x14ac:dyDescent="0.25">
      <c r="A212" s="41"/>
      <c r="B212" s="355"/>
      <c r="C212" s="40" t="s">
        <v>56</v>
      </c>
      <c r="D212" s="40"/>
      <c r="E212" s="39"/>
      <c r="F212" s="38"/>
      <c r="G212" s="37">
        <f>SUM(G210:G211)</f>
        <v>0</v>
      </c>
    </row>
    <row r="213" spans="1:7" ht="13.5" thickBot="1" x14ac:dyDescent="0.25">
      <c r="A213" s="45" t="s">
        <v>434</v>
      </c>
      <c r="B213" s="44"/>
      <c r="C213" s="44" t="s">
        <v>53</v>
      </c>
      <c r="D213" s="44"/>
      <c r="E213" s="44"/>
      <c r="F213" s="43"/>
      <c r="G213" s="42">
        <f t="shared" ref="G213:G275" si="12">ROUND(E213*F213,2)</f>
        <v>0</v>
      </c>
    </row>
    <row r="214" spans="1:7" ht="204" x14ac:dyDescent="0.2">
      <c r="A214" s="271" t="s">
        <v>435</v>
      </c>
      <c r="B214" s="234"/>
      <c r="C214" s="272" t="s">
        <v>475</v>
      </c>
      <c r="D214" s="273" t="s">
        <v>356</v>
      </c>
      <c r="E214" s="274">
        <v>132</v>
      </c>
      <c r="F214" s="275"/>
      <c r="G214" s="275">
        <f t="shared" si="12"/>
        <v>0</v>
      </c>
    </row>
    <row r="215" spans="1:7" ht="153" x14ac:dyDescent="0.2">
      <c r="A215" s="276" t="s">
        <v>436</v>
      </c>
      <c r="B215" s="234"/>
      <c r="C215" s="277" t="s">
        <v>351</v>
      </c>
      <c r="D215" s="278" t="s">
        <v>356</v>
      </c>
      <c r="E215" s="279">
        <v>1</v>
      </c>
      <c r="F215" s="280"/>
      <c r="G215" s="280">
        <f t="shared" si="12"/>
        <v>0</v>
      </c>
    </row>
    <row r="216" spans="1:7" ht="89.25" x14ac:dyDescent="0.2">
      <c r="A216" s="271" t="s">
        <v>437</v>
      </c>
      <c r="B216" s="234"/>
      <c r="C216" s="281" t="s">
        <v>350</v>
      </c>
      <c r="D216" s="273" t="s">
        <v>361</v>
      </c>
      <c r="E216" s="274">
        <v>112</v>
      </c>
      <c r="F216" s="282"/>
      <c r="G216" s="275">
        <f t="shared" si="12"/>
        <v>0</v>
      </c>
    </row>
    <row r="217" spans="1:7" ht="127.5" x14ac:dyDescent="0.2">
      <c r="A217" s="283" t="s">
        <v>438</v>
      </c>
      <c r="B217" s="234" t="s">
        <v>591</v>
      </c>
      <c r="C217" s="284" t="s">
        <v>599</v>
      </c>
      <c r="D217" s="278" t="s">
        <v>356</v>
      </c>
      <c r="E217" s="285">
        <v>72</v>
      </c>
      <c r="F217" s="266"/>
      <c r="G217" s="275">
        <f t="shared" si="12"/>
        <v>0</v>
      </c>
    </row>
    <row r="218" spans="1:7" ht="114.75" x14ac:dyDescent="0.2">
      <c r="A218" s="271" t="s">
        <v>439</v>
      </c>
      <c r="B218" s="234" t="s">
        <v>592</v>
      </c>
      <c r="C218" s="281" t="s">
        <v>600</v>
      </c>
      <c r="D218" s="273" t="s">
        <v>357</v>
      </c>
      <c r="E218" s="274">
        <v>35</v>
      </c>
      <c r="F218" s="275"/>
      <c r="G218" s="275">
        <f t="shared" si="12"/>
        <v>0</v>
      </c>
    </row>
    <row r="219" spans="1:7" ht="179.25" thickBot="1" x14ac:dyDescent="0.25">
      <c r="A219" s="105" t="s">
        <v>440</v>
      </c>
      <c r="B219" s="234" t="s">
        <v>593</v>
      </c>
      <c r="C219" s="68" t="s">
        <v>601</v>
      </c>
      <c r="D219" s="69" t="s">
        <v>357</v>
      </c>
      <c r="E219" s="100">
        <v>130</v>
      </c>
      <c r="F219" s="270"/>
      <c r="G219" s="270">
        <f t="shared" si="12"/>
        <v>0</v>
      </c>
    </row>
    <row r="220" spans="1:7" ht="13.5" thickBot="1" x14ac:dyDescent="0.25">
      <c r="A220" s="41"/>
      <c r="B220" s="40"/>
      <c r="C220" s="40" t="s">
        <v>57</v>
      </c>
      <c r="D220" s="40"/>
      <c r="E220" s="39"/>
      <c r="F220" s="38"/>
      <c r="G220" s="37">
        <f>SUM(G214:G219)</f>
        <v>0</v>
      </c>
    </row>
    <row r="221" spans="1:7" ht="13.5" thickBot="1" x14ac:dyDescent="0.25">
      <c r="A221" s="45" t="s">
        <v>128</v>
      </c>
      <c r="B221" s="44"/>
      <c r="C221" s="44" t="s">
        <v>276</v>
      </c>
      <c r="D221" s="44"/>
      <c r="E221" s="44"/>
      <c r="F221" s="43"/>
      <c r="G221" s="42">
        <f t="shared" si="12"/>
        <v>0</v>
      </c>
    </row>
    <row r="222" spans="1:7" ht="90" thickBot="1" x14ac:dyDescent="0.25">
      <c r="A222" s="286" t="s">
        <v>148</v>
      </c>
      <c r="B222" s="234"/>
      <c r="C222" s="287" t="s">
        <v>349</v>
      </c>
      <c r="D222" s="288" t="s">
        <v>357</v>
      </c>
      <c r="E222" s="289">
        <v>2</v>
      </c>
      <c r="F222" s="290"/>
      <c r="G222" s="290">
        <f t="shared" si="12"/>
        <v>0</v>
      </c>
    </row>
    <row r="223" spans="1:7" ht="13.5" thickBot="1" x14ac:dyDescent="0.25">
      <c r="A223" s="41"/>
      <c r="B223" s="39"/>
      <c r="C223" s="47" t="s">
        <v>277</v>
      </c>
      <c r="D223" s="40"/>
      <c r="E223" s="39"/>
      <c r="F223" s="38"/>
      <c r="G223" s="37">
        <f>SUM(G222)</f>
        <v>0</v>
      </c>
    </row>
    <row r="224" spans="1:7" ht="13.5" thickBot="1" x14ac:dyDescent="0.25">
      <c r="A224" s="45" t="s">
        <v>227</v>
      </c>
      <c r="B224" s="44"/>
      <c r="C224" s="44" t="s">
        <v>278</v>
      </c>
      <c r="D224" s="44"/>
      <c r="E224" s="44"/>
      <c r="F224" s="43"/>
      <c r="G224" s="42">
        <f t="shared" si="12"/>
        <v>0</v>
      </c>
    </row>
    <row r="225" spans="1:7" ht="140.25" x14ac:dyDescent="0.2">
      <c r="A225" s="294" t="s">
        <v>441</v>
      </c>
      <c r="B225" s="204"/>
      <c r="C225" s="284" t="s">
        <v>445</v>
      </c>
      <c r="D225" s="264"/>
      <c r="E225" s="295"/>
      <c r="F225" s="266"/>
      <c r="G225" s="266">
        <f t="shared" si="12"/>
        <v>0</v>
      </c>
    </row>
    <row r="226" spans="1:7" x14ac:dyDescent="0.2">
      <c r="A226" s="296"/>
      <c r="B226" s="201"/>
      <c r="C226" s="297" t="s">
        <v>352</v>
      </c>
      <c r="D226" s="298" t="s">
        <v>151</v>
      </c>
      <c r="E226" s="299">
        <v>145</v>
      </c>
      <c r="F226" s="280"/>
      <c r="G226" s="280">
        <f t="shared" si="12"/>
        <v>0</v>
      </c>
    </row>
    <row r="227" spans="1:7" ht="191.25" x14ac:dyDescent="0.2">
      <c r="A227" s="301" t="s">
        <v>442</v>
      </c>
      <c r="B227" s="234"/>
      <c r="C227" s="281" t="s">
        <v>404</v>
      </c>
      <c r="D227" s="273" t="s">
        <v>265</v>
      </c>
      <c r="E227" s="302">
        <v>4</v>
      </c>
      <c r="F227" s="275"/>
      <c r="G227" s="280">
        <f t="shared" si="12"/>
        <v>0</v>
      </c>
    </row>
    <row r="228" spans="1:7" ht="51" x14ac:dyDescent="0.2">
      <c r="A228" s="294" t="s">
        <v>443</v>
      </c>
      <c r="B228" s="204" t="s">
        <v>594</v>
      </c>
      <c r="C228" s="284" t="s">
        <v>602</v>
      </c>
      <c r="D228" s="264"/>
      <c r="E228" s="295"/>
      <c r="F228" s="266"/>
      <c r="G228" s="266">
        <f t="shared" si="12"/>
        <v>0</v>
      </c>
    </row>
    <row r="229" spans="1:7" x14ac:dyDescent="0.2">
      <c r="A229" s="296"/>
      <c r="B229" s="201"/>
      <c r="C229" s="297" t="s">
        <v>352</v>
      </c>
      <c r="D229" s="298" t="s">
        <v>151</v>
      </c>
      <c r="E229" s="299">
        <v>142</v>
      </c>
      <c r="F229" s="280"/>
      <c r="G229" s="280">
        <f t="shared" si="12"/>
        <v>0</v>
      </c>
    </row>
    <row r="230" spans="1:7" ht="166.5" thickBot="1" x14ac:dyDescent="0.25">
      <c r="A230" s="356" t="s">
        <v>444</v>
      </c>
      <c r="B230" s="234"/>
      <c r="C230" s="277" t="s">
        <v>446</v>
      </c>
      <c r="D230" s="278" t="s">
        <v>265</v>
      </c>
      <c r="E230" s="330">
        <v>12</v>
      </c>
      <c r="F230" s="280"/>
      <c r="G230" s="280">
        <f t="shared" si="12"/>
        <v>0</v>
      </c>
    </row>
    <row r="231" spans="1:7" ht="13.5" thickBot="1" x14ac:dyDescent="0.25">
      <c r="A231" s="41"/>
      <c r="B231" s="40"/>
      <c r="C231" s="40" t="s">
        <v>279</v>
      </c>
      <c r="D231" s="40"/>
      <c r="E231" s="39"/>
      <c r="F231" s="38"/>
      <c r="G231" s="37">
        <f>SUM(G225:G230)</f>
        <v>0</v>
      </c>
    </row>
    <row r="232" spans="1:7" ht="13.5" thickBot="1" x14ac:dyDescent="0.25">
      <c r="A232" s="413" t="s">
        <v>40</v>
      </c>
      <c r="B232" s="414"/>
      <c r="C232" s="414" t="s">
        <v>450</v>
      </c>
      <c r="D232" s="415"/>
      <c r="E232" s="416"/>
      <c r="F232" s="417"/>
      <c r="G232" s="418">
        <f>G236+G244+G247+G257+G260</f>
        <v>0</v>
      </c>
    </row>
    <row r="233" spans="1:7" ht="13.5" thickBot="1" x14ac:dyDescent="0.25">
      <c r="A233" s="53" t="s">
        <v>280</v>
      </c>
      <c r="B233" s="52"/>
      <c r="C233" s="52"/>
      <c r="D233" s="51"/>
      <c r="E233" s="50"/>
      <c r="F233" s="49"/>
      <c r="G233" s="48">
        <f t="shared" si="12"/>
        <v>0</v>
      </c>
    </row>
    <row r="234" spans="1:7" ht="76.5" x14ac:dyDescent="0.2">
      <c r="A234" s="262" t="s">
        <v>281</v>
      </c>
      <c r="B234" s="204" t="s">
        <v>473</v>
      </c>
      <c r="C234" s="263" t="s">
        <v>474</v>
      </c>
      <c r="D234" s="264"/>
      <c r="E234" s="265"/>
      <c r="F234" s="266"/>
      <c r="G234" s="266">
        <f t="shared" si="12"/>
        <v>0</v>
      </c>
    </row>
    <row r="235" spans="1:7" ht="13.5" thickBot="1" x14ac:dyDescent="0.25">
      <c r="A235" s="262"/>
      <c r="B235" s="357"/>
      <c r="C235" s="267" t="s">
        <v>348</v>
      </c>
      <c r="D235" s="268" t="s">
        <v>151</v>
      </c>
      <c r="E235" s="269">
        <v>135</v>
      </c>
      <c r="F235" s="270"/>
      <c r="G235" s="270">
        <f t="shared" si="12"/>
        <v>0</v>
      </c>
    </row>
    <row r="236" spans="1:7" ht="13.5" thickBot="1" x14ac:dyDescent="0.25">
      <c r="A236" s="41"/>
      <c r="B236" s="40"/>
      <c r="C236" s="40" t="s">
        <v>56</v>
      </c>
      <c r="D236" s="40"/>
      <c r="E236" s="39"/>
      <c r="F236" s="38"/>
      <c r="G236" s="37">
        <f>SUM(G234:G235)</f>
        <v>0</v>
      </c>
    </row>
    <row r="237" spans="1:7" ht="13.5" thickBot="1" x14ac:dyDescent="0.25">
      <c r="A237" s="45" t="s">
        <v>282</v>
      </c>
      <c r="B237" s="44"/>
      <c r="C237" s="44" t="s">
        <v>53</v>
      </c>
      <c r="D237" s="44"/>
      <c r="E237" s="44"/>
      <c r="F237" s="43"/>
      <c r="G237" s="42">
        <f t="shared" si="12"/>
        <v>0</v>
      </c>
    </row>
    <row r="238" spans="1:7" ht="191.25" x14ac:dyDescent="0.2">
      <c r="A238" s="271" t="s">
        <v>283</v>
      </c>
      <c r="B238" s="234"/>
      <c r="C238" s="272" t="s">
        <v>407</v>
      </c>
      <c r="D238" s="273" t="s">
        <v>356</v>
      </c>
      <c r="E238" s="274">
        <v>88</v>
      </c>
      <c r="F238" s="275"/>
      <c r="G238" s="275">
        <f t="shared" si="12"/>
        <v>0</v>
      </c>
    </row>
    <row r="239" spans="1:7" ht="153" x14ac:dyDescent="0.2">
      <c r="A239" s="276" t="s">
        <v>284</v>
      </c>
      <c r="B239" s="234"/>
      <c r="C239" s="277" t="s">
        <v>351</v>
      </c>
      <c r="D239" s="278" t="s">
        <v>356</v>
      </c>
      <c r="E239" s="279">
        <v>1</v>
      </c>
      <c r="F239" s="280"/>
      <c r="G239" s="280">
        <f t="shared" si="12"/>
        <v>0</v>
      </c>
    </row>
    <row r="240" spans="1:7" ht="89.25" x14ac:dyDescent="0.2">
      <c r="A240" s="271" t="s">
        <v>285</v>
      </c>
      <c r="B240" s="234"/>
      <c r="C240" s="281" t="s">
        <v>350</v>
      </c>
      <c r="D240" s="273" t="s">
        <v>361</v>
      </c>
      <c r="E240" s="274">
        <v>170</v>
      </c>
      <c r="F240" s="282"/>
      <c r="G240" s="275">
        <f t="shared" si="12"/>
        <v>0</v>
      </c>
    </row>
    <row r="241" spans="1:7" ht="127.5" x14ac:dyDescent="0.2">
      <c r="A241" s="283" t="s">
        <v>286</v>
      </c>
      <c r="B241" s="234" t="s">
        <v>591</v>
      </c>
      <c r="C241" s="284" t="s">
        <v>599</v>
      </c>
      <c r="D241" s="278" t="s">
        <v>356</v>
      </c>
      <c r="E241" s="285">
        <v>108</v>
      </c>
      <c r="F241" s="266"/>
      <c r="G241" s="275">
        <f t="shared" si="12"/>
        <v>0</v>
      </c>
    </row>
    <row r="242" spans="1:7" ht="114.75" x14ac:dyDescent="0.2">
      <c r="A242" s="271" t="s">
        <v>287</v>
      </c>
      <c r="B242" s="234" t="s">
        <v>592</v>
      </c>
      <c r="C242" s="281" t="s">
        <v>600</v>
      </c>
      <c r="D242" s="273" t="s">
        <v>357</v>
      </c>
      <c r="E242" s="274">
        <v>12</v>
      </c>
      <c r="F242" s="275"/>
      <c r="G242" s="275">
        <f t="shared" si="12"/>
        <v>0</v>
      </c>
    </row>
    <row r="243" spans="1:7" ht="179.25" thickBot="1" x14ac:dyDescent="0.25">
      <c r="A243" s="105" t="s">
        <v>451</v>
      </c>
      <c r="B243" s="234" t="s">
        <v>593</v>
      </c>
      <c r="C243" s="68" t="s">
        <v>601</v>
      </c>
      <c r="D243" s="69" t="s">
        <v>357</v>
      </c>
      <c r="E243" s="100">
        <v>86</v>
      </c>
      <c r="F243" s="270"/>
      <c r="G243" s="270">
        <f t="shared" si="12"/>
        <v>0</v>
      </c>
    </row>
    <row r="244" spans="1:7" ht="13.5" thickBot="1" x14ac:dyDescent="0.25">
      <c r="A244" s="41"/>
      <c r="B244" s="40"/>
      <c r="C244" s="40" t="s">
        <v>57</v>
      </c>
      <c r="D244" s="40"/>
      <c r="E244" s="39"/>
      <c r="F244" s="38"/>
      <c r="G244" s="37">
        <f>SUM(G238:G243)</f>
        <v>0</v>
      </c>
    </row>
    <row r="245" spans="1:7" ht="13.5" thickBot="1" x14ac:dyDescent="0.25">
      <c r="A245" s="45" t="s">
        <v>289</v>
      </c>
      <c r="B245" s="44"/>
      <c r="C245" s="44" t="s">
        <v>276</v>
      </c>
      <c r="D245" s="44"/>
      <c r="E245" s="44"/>
      <c r="F245" s="43"/>
      <c r="G245" s="42">
        <f t="shared" si="12"/>
        <v>0</v>
      </c>
    </row>
    <row r="246" spans="1:7" ht="90" thickBot="1" x14ac:dyDescent="0.25">
      <c r="A246" s="286" t="s">
        <v>290</v>
      </c>
      <c r="B246" s="234"/>
      <c r="C246" s="287" t="s">
        <v>349</v>
      </c>
      <c r="D246" s="288" t="s">
        <v>357</v>
      </c>
      <c r="E246" s="289">
        <v>2</v>
      </c>
      <c r="F246" s="290"/>
      <c r="G246" s="290">
        <f t="shared" si="12"/>
        <v>0</v>
      </c>
    </row>
    <row r="247" spans="1:7" ht="13.5" thickBot="1" x14ac:dyDescent="0.25">
      <c r="A247" s="41"/>
      <c r="B247" s="47"/>
      <c r="C247" s="47" t="s">
        <v>277</v>
      </c>
      <c r="D247" s="40"/>
      <c r="E247" s="39"/>
      <c r="F247" s="38"/>
      <c r="G247" s="37">
        <f>SUM(G246)</f>
        <v>0</v>
      </c>
    </row>
    <row r="248" spans="1:7" ht="13.5" thickBot="1" x14ac:dyDescent="0.25">
      <c r="A248" s="45" t="s">
        <v>292</v>
      </c>
      <c r="B248" s="44"/>
      <c r="C248" s="44" t="s">
        <v>278</v>
      </c>
      <c r="D248" s="44"/>
      <c r="E248" s="44"/>
      <c r="F248" s="43"/>
      <c r="G248" s="42">
        <f t="shared" si="12"/>
        <v>0</v>
      </c>
    </row>
    <row r="249" spans="1:7" ht="140.25" x14ac:dyDescent="0.2">
      <c r="A249" s="294" t="s">
        <v>293</v>
      </c>
      <c r="B249" s="204"/>
      <c r="C249" s="284" t="s">
        <v>445</v>
      </c>
      <c r="D249" s="264"/>
      <c r="E249" s="295"/>
      <c r="F249" s="266"/>
      <c r="G249" s="266">
        <f t="shared" si="12"/>
        <v>0</v>
      </c>
    </row>
    <row r="250" spans="1:7" x14ac:dyDescent="0.2">
      <c r="A250" s="296"/>
      <c r="B250" s="198"/>
      <c r="C250" s="297" t="s">
        <v>409</v>
      </c>
      <c r="D250" s="298" t="s">
        <v>151</v>
      </c>
      <c r="E250" s="299">
        <v>12</v>
      </c>
      <c r="F250" s="280"/>
      <c r="G250" s="280">
        <f t="shared" si="12"/>
        <v>0</v>
      </c>
    </row>
    <row r="251" spans="1:7" x14ac:dyDescent="0.2">
      <c r="A251" s="300"/>
      <c r="B251" s="201"/>
      <c r="C251" s="297" t="s">
        <v>348</v>
      </c>
      <c r="D251" s="298" t="s">
        <v>151</v>
      </c>
      <c r="E251" s="299">
        <v>140</v>
      </c>
      <c r="F251" s="280"/>
      <c r="G251" s="280">
        <f t="shared" si="12"/>
        <v>0</v>
      </c>
    </row>
    <row r="252" spans="1:7" ht="191.25" x14ac:dyDescent="0.2">
      <c r="A252" s="301" t="s">
        <v>294</v>
      </c>
      <c r="B252" s="234"/>
      <c r="C252" s="281" t="s">
        <v>404</v>
      </c>
      <c r="D252" s="273" t="s">
        <v>265</v>
      </c>
      <c r="E252" s="302">
        <v>6</v>
      </c>
      <c r="F252" s="275"/>
      <c r="G252" s="280">
        <f t="shared" si="12"/>
        <v>0</v>
      </c>
    </row>
    <row r="253" spans="1:7" ht="165.75" x14ac:dyDescent="0.2">
      <c r="A253" s="303" t="s">
        <v>295</v>
      </c>
      <c r="B253" s="204"/>
      <c r="C253" s="304" t="s">
        <v>408</v>
      </c>
      <c r="D253" s="293"/>
      <c r="E253" s="305" t="s">
        <v>250</v>
      </c>
      <c r="F253" s="270"/>
      <c r="G253" s="270"/>
    </row>
    <row r="254" spans="1:7" x14ac:dyDescent="0.2">
      <c r="A254" s="291"/>
      <c r="B254" s="201"/>
      <c r="C254" s="306" t="s">
        <v>222</v>
      </c>
      <c r="D254" s="307" t="s">
        <v>265</v>
      </c>
      <c r="E254" s="305">
        <v>5</v>
      </c>
      <c r="F254" s="270"/>
      <c r="G254" s="270">
        <f t="shared" si="12"/>
        <v>0</v>
      </c>
    </row>
    <row r="255" spans="1:7" ht="51" x14ac:dyDescent="0.2">
      <c r="A255" s="294" t="s">
        <v>296</v>
      </c>
      <c r="B255" s="204" t="s">
        <v>594</v>
      </c>
      <c r="C255" s="284" t="s">
        <v>602</v>
      </c>
      <c r="D255" s="264"/>
      <c r="E255" s="295"/>
      <c r="F255" s="266"/>
      <c r="G255" s="266">
        <f t="shared" si="12"/>
        <v>0</v>
      </c>
    </row>
    <row r="256" spans="1:7" ht="13.5" thickBot="1" x14ac:dyDescent="0.25">
      <c r="A256" s="300"/>
      <c r="B256" s="201"/>
      <c r="C256" s="297" t="s">
        <v>348</v>
      </c>
      <c r="D256" s="298" t="s">
        <v>151</v>
      </c>
      <c r="E256" s="299">
        <v>135</v>
      </c>
      <c r="F256" s="280"/>
      <c r="G256" s="280">
        <f t="shared" si="12"/>
        <v>0</v>
      </c>
    </row>
    <row r="257" spans="1:7" ht="13.5" thickBot="1" x14ac:dyDescent="0.25">
      <c r="A257" s="41"/>
      <c r="B257" s="40"/>
      <c r="C257" s="40" t="s">
        <v>279</v>
      </c>
      <c r="D257" s="40"/>
      <c r="E257" s="39"/>
      <c r="F257" s="38"/>
      <c r="G257" s="37">
        <f>SUM(G249:G256)</f>
        <v>0</v>
      </c>
    </row>
    <row r="258" spans="1:7" ht="13.5" thickBot="1" x14ac:dyDescent="0.25">
      <c r="A258" s="45" t="s">
        <v>186</v>
      </c>
      <c r="B258" s="44"/>
      <c r="C258" s="44" t="s">
        <v>270</v>
      </c>
      <c r="D258" s="44"/>
      <c r="E258" s="44"/>
      <c r="F258" s="43"/>
      <c r="G258" s="42">
        <f t="shared" si="12"/>
        <v>0</v>
      </c>
    </row>
    <row r="259" spans="1:7" ht="90" thickBot="1" x14ac:dyDescent="0.25">
      <c r="A259" s="308" t="s">
        <v>298</v>
      </c>
      <c r="B259" s="234" t="s">
        <v>595</v>
      </c>
      <c r="C259" s="309" t="s">
        <v>603</v>
      </c>
      <c r="D259" s="310" t="s">
        <v>265</v>
      </c>
      <c r="E259" s="302">
        <v>5</v>
      </c>
      <c r="F259" s="282"/>
      <c r="G259" s="275">
        <f t="shared" si="12"/>
        <v>0</v>
      </c>
    </row>
    <row r="260" spans="1:7" ht="13.5" thickBot="1" x14ac:dyDescent="0.25">
      <c r="A260" s="41"/>
      <c r="B260" s="40"/>
      <c r="C260" s="40" t="s">
        <v>271</v>
      </c>
      <c r="D260" s="40"/>
      <c r="E260" s="39"/>
      <c r="F260" s="38"/>
      <c r="G260" s="37">
        <f>SUM(G258:G259)</f>
        <v>0</v>
      </c>
    </row>
    <row r="261" spans="1:7" ht="13.5" thickBot="1" x14ac:dyDescent="0.25">
      <c r="A261" s="419" t="s">
        <v>452</v>
      </c>
      <c r="B261" s="419"/>
      <c r="C261" s="419" t="s">
        <v>272</v>
      </c>
      <c r="D261" s="419"/>
      <c r="E261" s="419"/>
      <c r="F261" s="419"/>
      <c r="G261" s="418">
        <f>G266+G273+G277+G281+G308+G314</f>
        <v>0</v>
      </c>
    </row>
    <row r="262" spans="1:7" ht="13.5" thickBot="1" x14ac:dyDescent="0.25">
      <c r="A262" s="44" t="s">
        <v>208</v>
      </c>
      <c r="B262" s="44"/>
      <c r="C262" s="44" t="s">
        <v>78</v>
      </c>
      <c r="D262" s="44"/>
      <c r="E262" s="44"/>
      <c r="F262" s="44"/>
      <c r="G262" s="44">
        <f t="shared" si="12"/>
        <v>0</v>
      </c>
    </row>
    <row r="263" spans="1:7" ht="76.5" x14ac:dyDescent="0.2">
      <c r="A263" s="311" t="s">
        <v>453</v>
      </c>
      <c r="B263" s="204" t="s">
        <v>473</v>
      </c>
      <c r="C263" s="284" t="s">
        <v>347</v>
      </c>
      <c r="D263" s="264"/>
      <c r="E263" s="295"/>
      <c r="F263" s="266"/>
      <c r="G263" s="266">
        <f t="shared" si="12"/>
        <v>0</v>
      </c>
    </row>
    <row r="264" spans="1:7" x14ac:dyDescent="0.2">
      <c r="A264" s="312"/>
      <c r="B264" s="198"/>
      <c r="C264" s="297" t="s">
        <v>411</v>
      </c>
      <c r="D264" s="298" t="s">
        <v>151</v>
      </c>
      <c r="E264" s="279">
        <v>3</v>
      </c>
      <c r="F264" s="280"/>
      <c r="G264" s="280">
        <f t="shared" si="12"/>
        <v>0</v>
      </c>
    </row>
    <row r="265" spans="1:7" ht="13.5" thickBot="1" x14ac:dyDescent="0.25">
      <c r="A265" s="312"/>
      <c r="B265" s="357"/>
      <c r="C265" s="297" t="s">
        <v>410</v>
      </c>
      <c r="D265" s="298" t="s">
        <v>151</v>
      </c>
      <c r="E265" s="279">
        <v>156</v>
      </c>
      <c r="F265" s="280"/>
      <c r="G265" s="280">
        <f t="shared" si="12"/>
        <v>0</v>
      </c>
    </row>
    <row r="266" spans="1:7" ht="13.5" thickBot="1" x14ac:dyDescent="0.25">
      <c r="A266" s="41"/>
      <c r="B266" s="40"/>
      <c r="C266" s="40" t="s">
        <v>56</v>
      </c>
      <c r="D266" s="40"/>
      <c r="E266" s="39"/>
      <c r="F266" s="38"/>
      <c r="G266" s="37">
        <f>SUM(G263:G265)</f>
        <v>0</v>
      </c>
    </row>
    <row r="267" spans="1:7" ht="13.5" thickBot="1" x14ac:dyDescent="0.25">
      <c r="A267" s="45" t="s">
        <v>209</v>
      </c>
      <c r="B267" s="44"/>
      <c r="C267" s="44" t="s">
        <v>53</v>
      </c>
      <c r="D267" s="44"/>
      <c r="E267" s="44"/>
      <c r="F267" s="43"/>
      <c r="G267" s="42">
        <f t="shared" si="12"/>
        <v>0</v>
      </c>
    </row>
    <row r="268" spans="1:7" ht="229.5" x14ac:dyDescent="0.2">
      <c r="A268" s="313" t="s">
        <v>454</v>
      </c>
      <c r="B268" s="234" t="s">
        <v>596</v>
      </c>
      <c r="C268" s="281" t="s">
        <v>604</v>
      </c>
      <c r="D268" s="273" t="s">
        <v>356</v>
      </c>
      <c r="E268" s="274">
        <v>98</v>
      </c>
      <c r="F268" s="282"/>
      <c r="G268" s="275">
        <f t="shared" si="12"/>
        <v>0</v>
      </c>
    </row>
    <row r="269" spans="1:7" ht="38.25" x14ac:dyDescent="0.2">
      <c r="A269" s="271" t="s">
        <v>455</v>
      </c>
      <c r="B269" s="234"/>
      <c r="C269" s="281" t="s">
        <v>305</v>
      </c>
      <c r="D269" s="273" t="s">
        <v>356</v>
      </c>
      <c r="E269" s="274">
        <v>1</v>
      </c>
      <c r="F269" s="282"/>
      <c r="G269" s="275">
        <f t="shared" si="12"/>
        <v>0</v>
      </c>
    </row>
    <row r="270" spans="1:7" ht="76.5" x14ac:dyDescent="0.2">
      <c r="A270" s="314" t="s">
        <v>456</v>
      </c>
      <c r="B270" s="234"/>
      <c r="C270" s="277" t="s">
        <v>306</v>
      </c>
      <c r="D270" s="278" t="s">
        <v>361</v>
      </c>
      <c r="E270" s="279">
        <v>125</v>
      </c>
      <c r="F270" s="315"/>
      <c r="G270" s="280">
        <f t="shared" si="12"/>
        <v>0</v>
      </c>
    </row>
    <row r="271" spans="1:7" ht="114.75" x14ac:dyDescent="0.2">
      <c r="A271" s="313" t="s">
        <v>457</v>
      </c>
      <c r="B271" s="234" t="s">
        <v>597</v>
      </c>
      <c r="C271" s="281" t="s">
        <v>605</v>
      </c>
      <c r="D271" s="273" t="s">
        <v>357</v>
      </c>
      <c r="E271" s="274">
        <v>65</v>
      </c>
      <c r="F271" s="282"/>
      <c r="G271" s="275">
        <f t="shared" si="12"/>
        <v>0</v>
      </c>
    </row>
    <row r="272" spans="1:7" ht="115.5" thickBot="1" x14ac:dyDescent="0.25">
      <c r="A272" s="313" t="s">
        <v>458</v>
      </c>
      <c r="B272" s="234" t="s">
        <v>592</v>
      </c>
      <c r="C272" s="281" t="s">
        <v>606</v>
      </c>
      <c r="D272" s="273" t="s">
        <v>357</v>
      </c>
      <c r="E272" s="274">
        <v>35</v>
      </c>
      <c r="F272" s="275"/>
      <c r="G272" s="275">
        <f t="shared" si="12"/>
        <v>0</v>
      </c>
    </row>
    <row r="273" spans="1:7" ht="13.5" thickBot="1" x14ac:dyDescent="0.25">
      <c r="A273" s="41"/>
      <c r="B273" s="40"/>
      <c r="C273" s="40" t="s">
        <v>57</v>
      </c>
      <c r="D273" s="40"/>
      <c r="E273" s="39"/>
      <c r="F273" s="38"/>
      <c r="G273" s="37">
        <f>SUM(G268:G272)</f>
        <v>0</v>
      </c>
    </row>
    <row r="274" spans="1:7" ht="13.5" thickBot="1" x14ac:dyDescent="0.25">
      <c r="A274" s="45" t="s">
        <v>299</v>
      </c>
      <c r="B274" s="44"/>
      <c r="C274" s="44" t="s">
        <v>276</v>
      </c>
      <c r="D274" s="44"/>
      <c r="E274" s="44"/>
      <c r="F274" s="43"/>
      <c r="G274" s="42">
        <f t="shared" si="12"/>
        <v>0</v>
      </c>
    </row>
    <row r="275" spans="1:7" ht="76.5" x14ac:dyDescent="0.2">
      <c r="A275" s="312" t="s">
        <v>459</v>
      </c>
      <c r="B275" s="204"/>
      <c r="C275" s="316" t="s">
        <v>346</v>
      </c>
      <c r="D275" s="264"/>
      <c r="E275" s="317"/>
      <c r="F275" s="266"/>
      <c r="G275" s="266">
        <f t="shared" si="12"/>
        <v>0</v>
      </c>
    </row>
    <row r="276" spans="1:7" ht="15" thickBot="1" x14ac:dyDescent="0.25">
      <c r="A276" s="318"/>
      <c r="B276" s="357"/>
      <c r="C276" s="319" t="s">
        <v>405</v>
      </c>
      <c r="D276" s="278" t="s">
        <v>357</v>
      </c>
      <c r="E276" s="279">
        <v>1</v>
      </c>
      <c r="F276" s="280"/>
      <c r="G276" s="280">
        <f t="shared" ref="G276:G338" si="13">ROUND(E276*F276,2)</f>
        <v>0</v>
      </c>
    </row>
    <row r="277" spans="1:7" ht="13.5" thickBot="1" x14ac:dyDescent="0.25">
      <c r="A277" s="41"/>
      <c r="B277" s="47"/>
      <c r="C277" s="47" t="s">
        <v>277</v>
      </c>
      <c r="D277" s="40"/>
      <c r="E277" s="39"/>
      <c r="F277" s="38"/>
      <c r="G277" s="37">
        <f>SUM(G275:G276)</f>
        <v>0</v>
      </c>
    </row>
    <row r="278" spans="1:7" ht="13.5" thickBot="1" x14ac:dyDescent="0.25">
      <c r="A278" s="45" t="s">
        <v>300</v>
      </c>
      <c r="B278" s="44"/>
      <c r="C278" s="44" t="s">
        <v>307</v>
      </c>
      <c r="D278" s="44"/>
      <c r="E278" s="44"/>
      <c r="F278" s="43"/>
      <c r="G278" s="42">
        <f t="shared" si="13"/>
        <v>0</v>
      </c>
    </row>
    <row r="279" spans="1:7" ht="25.5" x14ac:dyDescent="0.2">
      <c r="A279" s="312" t="s">
        <v>460</v>
      </c>
      <c r="B279" s="204"/>
      <c r="C279" s="320" t="s">
        <v>308</v>
      </c>
      <c r="D279" s="321"/>
      <c r="E279" s="322"/>
      <c r="F279" s="270"/>
      <c r="G279" s="270">
        <f t="shared" si="13"/>
        <v>0</v>
      </c>
    </row>
    <row r="280" spans="1:7" ht="13.5" thickBot="1" x14ac:dyDescent="0.25">
      <c r="A280" s="323"/>
      <c r="B280" s="201"/>
      <c r="C280" s="320" t="s">
        <v>309</v>
      </c>
      <c r="D280" s="324" t="s">
        <v>42</v>
      </c>
      <c r="E280" s="325">
        <v>1</v>
      </c>
      <c r="F280" s="280"/>
      <c r="G280" s="280">
        <f t="shared" si="13"/>
        <v>0</v>
      </c>
    </row>
    <row r="281" spans="1:7" ht="13.5" thickBot="1" x14ac:dyDescent="0.25">
      <c r="A281" s="41"/>
      <c r="B281" s="40"/>
      <c r="C281" s="40" t="s">
        <v>310</v>
      </c>
      <c r="D281" s="40"/>
      <c r="E281" s="39"/>
      <c r="F281" s="38"/>
      <c r="G281" s="37">
        <f>SUM(G279:G280)</f>
        <v>0</v>
      </c>
    </row>
    <row r="282" spans="1:7" ht="13.5" thickBot="1" x14ac:dyDescent="0.25">
      <c r="A282" s="45" t="s">
        <v>301</v>
      </c>
      <c r="B282" s="44"/>
      <c r="C282" s="44" t="s">
        <v>263</v>
      </c>
      <c r="D282" s="44"/>
      <c r="E282" s="44"/>
      <c r="F282" s="43"/>
      <c r="G282" s="42">
        <f t="shared" si="13"/>
        <v>0</v>
      </c>
    </row>
    <row r="283" spans="1:7" ht="38.25" x14ac:dyDescent="0.2">
      <c r="A283" s="311" t="s">
        <v>461</v>
      </c>
      <c r="B283" s="204"/>
      <c r="C283" s="46" t="s">
        <v>345</v>
      </c>
      <c r="D283" s="264"/>
      <c r="E283" s="326"/>
      <c r="F283" s="266"/>
      <c r="G283" s="266">
        <f t="shared" si="13"/>
        <v>0</v>
      </c>
    </row>
    <row r="284" spans="1:7" x14ac:dyDescent="0.2">
      <c r="A284" s="312"/>
      <c r="B284" s="198"/>
      <c r="C284" s="267" t="s">
        <v>411</v>
      </c>
      <c r="D284" s="268" t="s">
        <v>151</v>
      </c>
      <c r="E284" s="269">
        <v>3</v>
      </c>
      <c r="F284" s="270"/>
      <c r="G284" s="270">
        <f t="shared" si="13"/>
        <v>0</v>
      </c>
    </row>
    <row r="285" spans="1:7" x14ac:dyDescent="0.2">
      <c r="A285" s="314"/>
      <c r="B285" s="201"/>
      <c r="C285" s="297" t="s">
        <v>410</v>
      </c>
      <c r="D285" s="298" t="s">
        <v>151</v>
      </c>
      <c r="E285" s="279">
        <v>156</v>
      </c>
      <c r="F285" s="280"/>
      <c r="G285" s="280">
        <f t="shared" si="13"/>
        <v>0</v>
      </c>
    </row>
    <row r="286" spans="1:7" ht="127.5" x14ac:dyDescent="0.2">
      <c r="A286" s="312" t="s">
        <v>462</v>
      </c>
      <c r="B286" s="204"/>
      <c r="C286" s="263" t="s">
        <v>406</v>
      </c>
      <c r="D286" s="327"/>
      <c r="E286" s="328"/>
      <c r="F286" s="270"/>
      <c r="G286" s="270">
        <f t="shared" si="13"/>
        <v>0</v>
      </c>
    </row>
    <row r="287" spans="1:7" x14ac:dyDescent="0.2">
      <c r="A287" s="312"/>
      <c r="B287" s="198"/>
      <c r="C287" s="46" t="s">
        <v>264</v>
      </c>
      <c r="D287" s="327"/>
      <c r="E287" s="328"/>
      <c r="F287" s="270"/>
      <c r="G287" s="270">
        <f t="shared" si="13"/>
        <v>0</v>
      </c>
    </row>
    <row r="288" spans="1:7" x14ac:dyDescent="0.2">
      <c r="A288" s="312"/>
      <c r="B288" s="198"/>
      <c r="C288" s="329" t="s">
        <v>343</v>
      </c>
      <c r="D288" s="327"/>
      <c r="E288" s="328"/>
      <c r="F288" s="270"/>
      <c r="G288" s="270">
        <f t="shared" si="13"/>
        <v>0</v>
      </c>
    </row>
    <row r="289" spans="1:7" x14ac:dyDescent="0.2">
      <c r="A289" s="323"/>
      <c r="B289" s="198"/>
      <c r="C289" s="334" t="s">
        <v>342</v>
      </c>
      <c r="D289" s="268"/>
      <c r="E289" s="328"/>
      <c r="F289" s="270"/>
      <c r="G289" s="270">
        <f t="shared" si="13"/>
        <v>0</v>
      </c>
    </row>
    <row r="290" spans="1:7" x14ac:dyDescent="0.2">
      <c r="A290" s="323"/>
      <c r="B290" s="198"/>
      <c r="C290" s="337" t="s">
        <v>266</v>
      </c>
      <c r="D290" s="298" t="s">
        <v>265</v>
      </c>
      <c r="E290" s="330">
        <v>1</v>
      </c>
      <c r="F290" s="280"/>
      <c r="G290" s="280">
        <f t="shared" si="13"/>
        <v>0</v>
      </c>
    </row>
    <row r="291" spans="1:7" x14ac:dyDescent="0.2">
      <c r="A291" s="323"/>
      <c r="B291" s="198"/>
      <c r="C291" s="334" t="s">
        <v>341</v>
      </c>
      <c r="D291" s="268"/>
      <c r="E291" s="328"/>
      <c r="F291" s="270"/>
      <c r="G291" s="270">
        <f t="shared" si="13"/>
        <v>0</v>
      </c>
    </row>
    <row r="292" spans="1:7" x14ac:dyDescent="0.2">
      <c r="A292" s="323"/>
      <c r="B292" s="198"/>
      <c r="C292" s="337" t="s">
        <v>266</v>
      </c>
      <c r="D292" s="298" t="s">
        <v>265</v>
      </c>
      <c r="E292" s="330">
        <v>1</v>
      </c>
      <c r="F292" s="280"/>
      <c r="G292" s="280">
        <f t="shared" si="13"/>
        <v>0</v>
      </c>
    </row>
    <row r="293" spans="1:7" x14ac:dyDescent="0.2">
      <c r="A293" s="323"/>
      <c r="B293" s="198"/>
      <c r="C293" s="338" t="s">
        <v>414</v>
      </c>
      <c r="D293" s="358"/>
      <c r="E293" s="350"/>
      <c r="F293" s="351"/>
      <c r="G293" s="266">
        <f t="shared" si="13"/>
        <v>0</v>
      </c>
    </row>
    <row r="294" spans="1:7" x14ac:dyDescent="0.2">
      <c r="A294" s="323"/>
      <c r="B294" s="198"/>
      <c r="C294" s="339" t="s">
        <v>413</v>
      </c>
      <c r="D294" s="340" t="s">
        <v>265</v>
      </c>
      <c r="E294" s="341">
        <v>3</v>
      </c>
      <c r="F294" s="342"/>
      <c r="G294" s="280">
        <f t="shared" si="13"/>
        <v>0</v>
      </c>
    </row>
    <row r="295" spans="1:7" x14ac:dyDescent="0.2">
      <c r="A295" s="323"/>
      <c r="B295" s="198"/>
      <c r="C295" s="338" t="s">
        <v>416</v>
      </c>
      <c r="D295" s="335"/>
      <c r="E295" s="335"/>
      <c r="F295" s="336"/>
      <c r="G295" s="270">
        <f t="shared" si="13"/>
        <v>0</v>
      </c>
    </row>
    <row r="296" spans="1:7" x14ac:dyDescent="0.2">
      <c r="A296" s="318"/>
      <c r="B296" s="198"/>
      <c r="C296" s="339" t="s">
        <v>415</v>
      </c>
      <c r="D296" s="340" t="s">
        <v>265</v>
      </c>
      <c r="E296" s="341">
        <v>3</v>
      </c>
      <c r="F296" s="342"/>
      <c r="G296" s="280">
        <f t="shared" si="13"/>
        <v>0</v>
      </c>
    </row>
    <row r="297" spans="1:7" ht="204" x14ac:dyDescent="0.2">
      <c r="A297" s="258" t="s">
        <v>463</v>
      </c>
      <c r="B297" s="234"/>
      <c r="C297" s="259" t="s">
        <v>344</v>
      </c>
      <c r="D297" s="343" t="s">
        <v>102</v>
      </c>
      <c r="E297" s="344">
        <v>100</v>
      </c>
      <c r="F297" s="342"/>
      <c r="G297" s="280">
        <f t="shared" si="13"/>
        <v>0</v>
      </c>
    </row>
    <row r="298" spans="1:7" ht="114.75" x14ac:dyDescent="0.2">
      <c r="A298" s="312" t="s">
        <v>464</v>
      </c>
      <c r="B298" s="204"/>
      <c r="C298" s="263" t="s">
        <v>340</v>
      </c>
      <c r="D298" s="268"/>
      <c r="E298" s="328"/>
      <c r="F298" s="331"/>
      <c r="G298" s="270">
        <f t="shared" si="13"/>
        <v>0</v>
      </c>
    </row>
    <row r="299" spans="1:7" x14ac:dyDescent="0.2">
      <c r="A299" s="312"/>
      <c r="B299" s="198"/>
      <c r="C299" s="267" t="s">
        <v>411</v>
      </c>
      <c r="D299" s="268" t="s">
        <v>151</v>
      </c>
      <c r="E299" s="269">
        <v>3</v>
      </c>
      <c r="F299" s="270"/>
      <c r="G299" s="270">
        <f t="shared" si="13"/>
        <v>0</v>
      </c>
    </row>
    <row r="300" spans="1:7" x14ac:dyDescent="0.2">
      <c r="A300" s="314"/>
      <c r="B300" s="201"/>
      <c r="C300" s="297" t="s">
        <v>410</v>
      </c>
      <c r="D300" s="298" t="s">
        <v>151</v>
      </c>
      <c r="E300" s="279">
        <v>156</v>
      </c>
      <c r="F300" s="280"/>
      <c r="G300" s="280">
        <f t="shared" si="13"/>
        <v>0</v>
      </c>
    </row>
    <row r="301" spans="1:7" ht="38.25" x14ac:dyDescent="0.2">
      <c r="A301" s="312" t="s">
        <v>465</v>
      </c>
      <c r="B301" s="204"/>
      <c r="C301" s="292" t="s">
        <v>267</v>
      </c>
      <c r="D301" s="268"/>
      <c r="E301" s="328"/>
      <c r="F301" s="270"/>
      <c r="G301" s="270">
        <f t="shared" si="13"/>
        <v>0</v>
      </c>
    </row>
    <row r="302" spans="1:7" x14ac:dyDescent="0.2">
      <c r="A302" s="323"/>
      <c r="B302" s="198"/>
      <c r="C302" s="332" t="s">
        <v>268</v>
      </c>
      <c r="D302" s="268"/>
      <c r="E302" s="328"/>
      <c r="F302" s="270"/>
      <c r="G302" s="270">
        <f t="shared" si="13"/>
        <v>0</v>
      </c>
    </row>
    <row r="303" spans="1:7" x14ac:dyDescent="0.2">
      <c r="A303" s="323"/>
      <c r="B303" s="198"/>
      <c r="C303" s="267" t="s">
        <v>411</v>
      </c>
      <c r="D303" s="268" t="s">
        <v>151</v>
      </c>
      <c r="E303" s="269">
        <v>3</v>
      </c>
      <c r="F303" s="270"/>
      <c r="G303" s="270">
        <f t="shared" si="13"/>
        <v>0</v>
      </c>
    </row>
    <row r="304" spans="1:7" x14ac:dyDescent="0.2">
      <c r="A304" s="318"/>
      <c r="B304" s="201"/>
      <c r="C304" s="297" t="s">
        <v>410</v>
      </c>
      <c r="D304" s="298" t="s">
        <v>151</v>
      </c>
      <c r="E304" s="279">
        <v>156</v>
      </c>
      <c r="F304" s="280"/>
      <c r="G304" s="280">
        <f t="shared" si="13"/>
        <v>0</v>
      </c>
    </row>
    <row r="305" spans="1:7" ht="51" x14ac:dyDescent="0.2">
      <c r="A305" s="313" t="s">
        <v>466</v>
      </c>
      <c r="B305" s="234"/>
      <c r="C305" s="281" t="s">
        <v>339</v>
      </c>
      <c r="D305" s="278" t="s">
        <v>265</v>
      </c>
      <c r="E305" s="330">
        <v>6</v>
      </c>
      <c r="F305" s="280"/>
      <c r="G305" s="280">
        <f t="shared" si="13"/>
        <v>0</v>
      </c>
    </row>
    <row r="306" spans="1:7" ht="51" x14ac:dyDescent="0.2">
      <c r="A306" s="313" t="s">
        <v>467</v>
      </c>
      <c r="B306" s="234"/>
      <c r="C306" s="281" t="s">
        <v>338</v>
      </c>
      <c r="D306" s="278" t="s">
        <v>265</v>
      </c>
      <c r="E306" s="333">
        <v>1</v>
      </c>
      <c r="F306" s="280"/>
      <c r="G306" s="280">
        <f t="shared" si="13"/>
        <v>0</v>
      </c>
    </row>
    <row r="307" spans="1:7" ht="153.75" thickBot="1" x14ac:dyDescent="0.25">
      <c r="A307" s="313" t="s">
        <v>468</v>
      </c>
      <c r="B307" s="234"/>
      <c r="C307" s="281" t="s">
        <v>447</v>
      </c>
      <c r="D307" s="278" t="s">
        <v>265</v>
      </c>
      <c r="E307" s="330">
        <v>12</v>
      </c>
      <c r="F307" s="280"/>
      <c r="G307" s="280">
        <f t="shared" si="13"/>
        <v>0</v>
      </c>
    </row>
    <row r="308" spans="1:7" ht="13.5" thickBot="1" x14ac:dyDescent="0.25">
      <c r="A308" s="41"/>
      <c r="B308" s="40"/>
      <c r="C308" s="40" t="s">
        <v>269</v>
      </c>
      <c r="D308" s="40"/>
      <c r="E308" s="39"/>
      <c r="F308" s="38"/>
      <c r="G308" s="37">
        <f>SUM(G283:G307)</f>
        <v>0</v>
      </c>
    </row>
    <row r="309" spans="1:7" ht="13.5" thickBot="1" x14ac:dyDescent="0.25">
      <c r="A309" s="45" t="s">
        <v>302</v>
      </c>
      <c r="B309" s="44"/>
      <c r="C309" s="44" t="s">
        <v>270</v>
      </c>
      <c r="D309" s="44"/>
      <c r="E309" s="44"/>
      <c r="F309" s="43"/>
      <c r="G309" s="42">
        <f t="shared" si="13"/>
        <v>0</v>
      </c>
    </row>
    <row r="310" spans="1:7" ht="63.75" x14ac:dyDescent="0.2">
      <c r="A310" s="314" t="s">
        <v>469</v>
      </c>
      <c r="B310" s="234"/>
      <c r="C310" s="277" t="s">
        <v>412</v>
      </c>
      <c r="D310" s="273" t="s">
        <v>265</v>
      </c>
      <c r="E310" s="302">
        <v>1</v>
      </c>
      <c r="F310" s="315"/>
      <c r="G310" s="280">
        <f t="shared" si="13"/>
        <v>0</v>
      </c>
    </row>
    <row r="311" spans="1:7" ht="76.5" x14ac:dyDescent="0.2">
      <c r="A311" s="258" t="s">
        <v>470</v>
      </c>
      <c r="B311" s="234" t="s">
        <v>598</v>
      </c>
      <c r="C311" s="259" t="s">
        <v>607</v>
      </c>
      <c r="D311" s="345" t="s">
        <v>265</v>
      </c>
      <c r="E311" s="346">
        <v>1</v>
      </c>
      <c r="F311" s="347"/>
      <c r="G311" s="280">
        <f t="shared" si="13"/>
        <v>0</v>
      </c>
    </row>
    <row r="312" spans="1:7" ht="63.75" x14ac:dyDescent="0.2">
      <c r="A312" s="257" t="s">
        <v>471</v>
      </c>
      <c r="B312" s="204"/>
      <c r="C312" s="348" t="s">
        <v>417</v>
      </c>
      <c r="D312" s="349"/>
      <c r="E312" s="350"/>
      <c r="F312" s="351"/>
      <c r="G312" s="351">
        <f t="shared" si="13"/>
        <v>0</v>
      </c>
    </row>
    <row r="313" spans="1:7" ht="13.5" thickBot="1" x14ac:dyDescent="0.25">
      <c r="A313" s="352"/>
      <c r="B313" s="201"/>
      <c r="C313" s="353" t="s">
        <v>418</v>
      </c>
      <c r="D313" s="340" t="s">
        <v>265</v>
      </c>
      <c r="E313" s="341">
        <v>4</v>
      </c>
      <c r="F313" s="347"/>
      <c r="G313" s="280">
        <f t="shared" si="13"/>
        <v>0</v>
      </c>
    </row>
    <row r="314" spans="1:7" ht="13.5" thickBot="1" x14ac:dyDescent="0.25">
      <c r="A314" s="41"/>
      <c r="B314" s="40"/>
      <c r="C314" s="40" t="s">
        <v>271</v>
      </c>
      <c r="D314" s="40"/>
      <c r="E314" s="39"/>
      <c r="F314" s="38"/>
      <c r="G314" s="37">
        <f>SUM(G310:G313)</f>
        <v>0</v>
      </c>
    </row>
    <row r="315" spans="1:7" ht="13.5" thickBot="1" x14ac:dyDescent="0.25">
      <c r="A315" s="419" t="s">
        <v>549</v>
      </c>
      <c r="B315" s="419"/>
      <c r="C315" s="419" t="s">
        <v>548</v>
      </c>
      <c r="D315" s="419"/>
      <c r="E315" s="419"/>
      <c r="F315" s="419"/>
      <c r="G315" s="419">
        <f t="shared" si="13"/>
        <v>0</v>
      </c>
    </row>
    <row r="316" spans="1:7" ht="13.5" thickBot="1" x14ac:dyDescent="0.25">
      <c r="A316" s="366" t="s">
        <v>550</v>
      </c>
      <c r="B316" s="366"/>
      <c r="C316" s="366" t="s">
        <v>563</v>
      </c>
      <c r="D316" s="366"/>
      <c r="E316" s="366"/>
      <c r="F316" s="367"/>
      <c r="G316" s="367">
        <f t="shared" si="13"/>
        <v>0</v>
      </c>
    </row>
    <row r="317" spans="1:7" ht="51" x14ac:dyDescent="0.2">
      <c r="A317" s="257" t="s">
        <v>551</v>
      </c>
      <c r="B317" s="257"/>
      <c r="C317" s="373" t="s">
        <v>476</v>
      </c>
      <c r="D317" s="374"/>
      <c r="E317" s="374"/>
      <c r="F317" s="375"/>
      <c r="G317" s="375">
        <f t="shared" si="13"/>
        <v>0</v>
      </c>
    </row>
    <row r="318" spans="1:7" x14ac:dyDescent="0.2">
      <c r="A318" s="257"/>
      <c r="B318" s="257"/>
      <c r="C318" s="359" t="s">
        <v>477</v>
      </c>
      <c r="D318" s="364"/>
      <c r="E318" s="364"/>
      <c r="F318" s="376"/>
      <c r="G318" s="376">
        <f t="shared" si="13"/>
        <v>0</v>
      </c>
    </row>
    <row r="319" spans="1:7" x14ac:dyDescent="0.2">
      <c r="A319" s="257"/>
      <c r="B319" s="257"/>
      <c r="C319" s="359" t="s">
        <v>478</v>
      </c>
      <c r="D319" s="364"/>
      <c r="E319" s="364"/>
      <c r="F319" s="376"/>
      <c r="G319" s="376">
        <f t="shared" si="13"/>
        <v>0</v>
      </c>
    </row>
    <row r="320" spans="1:7" x14ac:dyDescent="0.2">
      <c r="A320" s="257"/>
      <c r="B320" s="257"/>
      <c r="C320" s="359" t="s">
        <v>479</v>
      </c>
      <c r="D320" s="364"/>
      <c r="E320" s="364"/>
      <c r="F320" s="376"/>
      <c r="G320" s="376">
        <f t="shared" si="13"/>
        <v>0</v>
      </c>
    </row>
    <row r="321" spans="1:7" x14ac:dyDescent="0.2">
      <c r="A321" s="257"/>
      <c r="B321" s="257"/>
      <c r="C321" s="359" t="s">
        <v>480</v>
      </c>
      <c r="D321" s="364"/>
      <c r="E321" s="364"/>
      <c r="F321" s="376"/>
      <c r="G321" s="376">
        <f t="shared" si="13"/>
        <v>0</v>
      </c>
    </row>
    <row r="322" spans="1:7" x14ac:dyDescent="0.2">
      <c r="A322" s="257"/>
      <c r="B322" s="257"/>
      <c r="C322" s="359" t="s">
        <v>481</v>
      </c>
      <c r="D322" s="364"/>
      <c r="E322" s="364"/>
      <c r="F322" s="376"/>
      <c r="G322" s="376">
        <f t="shared" si="13"/>
        <v>0</v>
      </c>
    </row>
    <row r="323" spans="1:7" x14ac:dyDescent="0.2">
      <c r="A323" s="257"/>
      <c r="B323" s="257"/>
      <c r="C323" s="359" t="s">
        <v>482</v>
      </c>
      <c r="D323" s="364"/>
      <c r="E323" s="364"/>
      <c r="F323" s="376"/>
      <c r="G323" s="376">
        <f t="shared" si="13"/>
        <v>0</v>
      </c>
    </row>
    <row r="324" spans="1:7" x14ac:dyDescent="0.2">
      <c r="A324" s="257"/>
      <c r="B324" s="257"/>
      <c r="C324" s="359" t="s">
        <v>483</v>
      </c>
      <c r="D324" s="364"/>
      <c r="E324" s="364"/>
      <c r="F324" s="376"/>
      <c r="G324" s="376">
        <f t="shared" si="13"/>
        <v>0</v>
      </c>
    </row>
    <row r="325" spans="1:7" x14ac:dyDescent="0.2">
      <c r="A325" s="257"/>
      <c r="B325" s="257"/>
      <c r="C325" s="359" t="s">
        <v>484</v>
      </c>
      <c r="D325" s="364" t="s">
        <v>151</v>
      </c>
      <c r="E325" s="377">
        <v>310</v>
      </c>
      <c r="F325" s="376"/>
      <c r="G325" s="420">
        <f t="shared" si="13"/>
        <v>0</v>
      </c>
    </row>
    <row r="326" spans="1:7" ht="25.5" x14ac:dyDescent="0.2">
      <c r="A326" s="370" t="s">
        <v>553</v>
      </c>
      <c r="B326" s="370"/>
      <c r="C326" s="371" t="s">
        <v>485</v>
      </c>
      <c r="D326" s="372" t="s">
        <v>486</v>
      </c>
      <c r="E326" s="372">
        <v>1</v>
      </c>
      <c r="F326" s="421"/>
      <c r="G326" s="421">
        <f t="shared" si="13"/>
        <v>0</v>
      </c>
    </row>
    <row r="327" spans="1:7" ht="64.5" thickBot="1" x14ac:dyDescent="0.25">
      <c r="A327" s="258" t="s">
        <v>554</v>
      </c>
      <c r="B327" s="257"/>
      <c r="C327" s="362" t="s">
        <v>487</v>
      </c>
      <c r="D327" s="365" t="s">
        <v>486</v>
      </c>
      <c r="E327" s="365">
        <v>1</v>
      </c>
      <c r="F327" s="422"/>
      <c r="G327" s="422">
        <f t="shared" si="13"/>
        <v>0</v>
      </c>
    </row>
    <row r="328" spans="1:7" ht="13.5" thickBot="1" x14ac:dyDescent="0.25">
      <c r="A328" s="355"/>
      <c r="B328" s="368"/>
      <c r="C328" s="368" t="s">
        <v>488</v>
      </c>
      <c r="D328" s="368"/>
      <c r="E328" s="369"/>
      <c r="F328" s="423"/>
      <c r="G328" s="423">
        <f>SUM(G317:G327)</f>
        <v>0</v>
      </c>
    </row>
    <row r="329" spans="1:7" ht="13.5" thickBot="1" x14ac:dyDescent="0.25">
      <c r="A329" s="44" t="s">
        <v>555</v>
      </c>
      <c r="B329" s="366"/>
      <c r="C329" s="366" t="s">
        <v>564</v>
      </c>
      <c r="D329" s="366"/>
      <c r="E329" s="366"/>
      <c r="F329" s="367"/>
      <c r="G329" s="367">
        <f t="shared" si="13"/>
        <v>0</v>
      </c>
    </row>
    <row r="330" spans="1:7" ht="45" x14ac:dyDescent="0.25">
      <c r="A330" s="257" t="s">
        <v>556</v>
      </c>
      <c r="B330" s="257"/>
      <c r="C330" s="388" t="s">
        <v>489</v>
      </c>
      <c r="D330" s="389" t="s">
        <v>490</v>
      </c>
      <c r="E330" s="389">
        <v>115.2</v>
      </c>
      <c r="F330" s="424"/>
      <c r="G330" s="424">
        <f t="shared" si="13"/>
        <v>0</v>
      </c>
    </row>
    <row r="331" spans="1:7" ht="45" x14ac:dyDescent="0.25">
      <c r="A331" s="370" t="s">
        <v>557</v>
      </c>
      <c r="B331" s="370"/>
      <c r="C331" s="390" t="s">
        <v>491</v>
      </c>
      <c r="D331" s="391" t="s">
        <v>490</v>
      </c>
      <c r="E331" s="391">
        <v>3.7</v>
      </c>
      <c r="F331" s="425"/>
      <c r="G331" s="425">
        <f t="shared" si="13"/>
        <v>0</v>
      </c>
    </row>
    <row r="332" spans="1:7" ht="17.25" x14ac:dyDescent="0.25">
      <c r="A332" s="370" t="s">
        <v>558</v>
      </c>
      <c r="B332" s="370"/>
      <c r="C332" s="392" t="s">
        <v>492</v>
      </c>
      <c r="D332" s="391" t="s">
        <v>493</v>
      </c>
      <c r="E332" s="393">
        <v>210</v>
      </c>
      <c r="F332" s="425"/>
      <c r="G332" s="425">
        <f t="shared" si="13"/>
        <v>0</v>
      </c>
    </row>
    <row r="333" spans="1:7" ht="75" x14ac:dyDescent="0.25">
      <c r="A333" s="370" t="s">
        <v>559</v>
      </c>
      <c r="B333" s="370"/>
      <c r="C333" s="394" t="s">
        <v>494</v>
      </c>
      <c r="D333" s="391" t="s">
        <v>490</v>
      </c>
      <c r="E333" s="395">
        <v>63</v>
      </c>
      <c r="F333" s="425"/>
      <c r="G333" s="425">
        <f t="shared" si="13"/>
        <v>0</v>
      </c>
    </row>
    <row r="334" spans="1:7" ht="90" x14ac:dyDescent="0.25">
      <c r="A334" s="370" t="s">
        <v>560</v>
      </c>
      <c r="B334" s="370"/>
      <c r="C334" s="392" t="s">
        <v>495</v>
      </c>
      <c r="D334" s="391" t="s">
        <v>490</v>
      </c>
      <c r="E334" s="395">
        <v>84</v>
      </c>
      <c r="F334" s="425"/>
      <c r="G334" s="425">
        <f t="shared" si="13"/>
        <v>0</v>
      </c>
    </row>
    <row r="335" spans="1:7" ht="60" x14ac:dyDescent="0.25">
      <c r="A335" s="370" t="s">
        <v>561</v>
      </c>
      <c r="B335" s="370"/>
      <c r="C335" s="392" t="s">
        <v>496</v>
      </c>
      <c r="D335" s="391" t="s">
        <v>490</v>
      </c>
      <c r="E335" s="395">
        <v>31.5</v>
      </c>
      <c r="F335" s="425"/>
      <c r="G335" s="425">
        <f t="shared" si="13"/>
        <v>0</v>
      </c>
    </row>
    <row r="336" spans="1:7" ht="60.75" thickBot="1" x14ac:dyDescent="0.3">
      <c r="A336" s="257" t="s">
        <v>562</v>
      </c>
      <c r="B336" s="257"/>
      <c r="C336" s="379" t="s">
        <v>497</v>
      </c>
      <c r="D336" s="378" t="s">
        <v>490</v>
      </c>
      <c r="E336" s="380">
        <v>178.5</v>
      </c>
      <c r="F336" s="426"/>
      <c r="G336" s="426">
        <f t="shared" si="13"/>
        <v>0</v>
      </c>
    </row>
    <row r="337" spans="1:7" ht="13.5" thickBot="1" x14ac:dyDescent="0.25">
      <c r="A337" s="381"/>
      <c r="B337" s="368"/>
      <c r="C337" s="368" t="s">
        <v>498</v>
      </c>
      <c r="D337" s="368"/>
      <c r="E337" s="369"/>
      <c r="F337" s="423"/>
      <c r="G337" s="423">
        <f>SUM(G330:G336)</f>
        <v>0</v>
      </c>
    </row>
    <row r="338" spans="1:7" ht="13.5" thickBot="1" x14ac:dyDescent="0.25">
      <c r="A338" s="366" t="s">
        <v>565</v>
      </c>
      <c r="B338" s="366"/>
      <c r="C338" s="366" t="s">
        <v>566</v>
      </c>
      <c r="D338" s="366"/>
      <c r="E338" s="366"/>
      <c r="F338" s="367"/>
      <c r="G338" s="367">
        <f t="shared" si="13"/>
        <v>0</v>
      </c>
    </row>
    <row r="339" spans="1:7" ht="30" x14ac:dyDescent="0.2">
      <c r="A339" s="257" t="s">
        <v>567</v>
      </c>
      <c r="B339" s="257"/>
      <c r="C339" s="382" t="s">
        <v>499</v>
      </c>
      <c r="D339" s="459" t="s">
        <v>500</v>
      </c>
      <c r="E339" s="459">
        <v>2.95</v>
      </c>
      <c r="F339" s="462"/>
      <c r="G339" s="462">
        <f t="shared" ref="G339:G390" si="14">ROUND(E339*F339,2)</f>
        <v>0</v>
      </c>
    </row>
    <row r="340" spans="1:7" x14ac:dyDescent="0.2">
      <c r="A340" s="257"/>
      <c r="B340" s="257"/>
      <c r="C340" s="359" t="s">
        <v>501</v>
      </c>
      <c r="D340" s="460"/>
      <c r="E340" s="460"/>
      <c r="F340" s="463"/>
      <c r="G340" s="463">
        <f t="shared" si="14"/>
        <v>0</v>
      </c>
    </row>
    <row r="341" spans="1:7" x14ac:dyDescent="0.2">
      <c r="A341" s="257"/>
      <c r="B341" s="257"/>
      <c r="C341" s="359" t="s">
        <v>502</v>
      </c>
      <c r="D341" s="460"/>
      <c r="E341" s="460"/>
      <c r="F341" s="463"/>
      <c r="G341" s="463">
        <f t="shared" si="14"/>
        <v>0</v>
      </c>
    </row>
    <row r="342" spans="1:7" ht="15" x14ac:dyDescent="0.2">
      <c r="A342" s="257"/>
      <c r="B342" s="257"/>
      <c r="C342" s="359" t="s">
        <v>503</v>
      </c>
      <c r="D342" s="460"/>
      <c r="E342" s="460"/>
      <c r="F342" s="463"/>
      <c r="G342" s="463">
        <f t="shared" si="14"/>
        <v>0</v>
      </c>
    </row>
    <row r="343" spans="1:7" ht="25.5" x14ac:dyDescent="0.2">
      <c r="A343" s="257"/>
      <c r="B343" s="257"/>
      <c r="C343" s="359" t="s">
        <v>504</v>
      </c>
      <c r="D343" s="460"/>
      <c r="E343" s="460"/>
      <c r="F343" s="463"/>
      <c r="G343" s="463">
        <f t="shared" si="14"/>
        <v>0</v>
      </c>
    </row>
    <row r="344" spans="1:7" ht="25.5" x14ac:dyDescent="0.2">
      <c r="A344" s="257"/>
      <c r="B344" s="257"/>
      <c r="C344" s="359" t="s">
        <v>505</v>
      </c>
      <c r="D344" s="460"/>
      <c r="E344" s="460"/>
      <c r="F344" s="463"/>
      <c r="G344" s="463">
        <f t="shared" si="14"/>
        <v>0</v>
      </c>
    </row>
    <row r="345" spans="1:7" x14ac:dyDescent="0.2">
      <c r="A345" s="257"/>
      <c r="B345" s="257"/>
      <c r="C345" s="359" t="s">
        <v>506</v>
      </c>
      <c r="D345" s="460"/>
      <c r="E345" s="460"/>
      <c r="F345" s="463"/>
      <c r="G345" s="463">
        <f t="shared" si="14"/>
        <v>0</v>
      </c>
    </row>
    <row r="346" spans="1:7" ht="15.75" thickBot="1" x14ac:dyDescent="0.25">
      <c r="A346" s="257"/>
      <c r="B346" s="257"/>
      <c r="C346" s="362" t="s">
        <v>507</v>
      </c>
      <c r="D346" s="461"/>
      <c r="E346" s="461"/>
      <c r="F346" s="464"/>
      <c r="G346" s="464">
        <f t="shared" si="14"/>
        <v>0</v>
      </c>
    </row>
    <row r="347" spans="1:7" ht="13.5" thickBot="1" x14ac:dyDescent="0.25">
      <c r="A347" s="381"/>
      <c r="B347" s="368"/>
      <c r="C347" s="368" t="s">
        <v>508</v>
      </c>
      <c r="D347" s="368"/>
      <c r="E347" s="369"/>
      <c r="F347" s="423"/>
      <c r="G347" s="423">
        <f>SUM(G339)</f>
        <v>0</v>
      </c>
    </row>
    <row r="348" spans="1:7" ht="13.5" thickBot="1" x14ac:dyDescent="0.25">
      <c r="A348" s="366" t="s">
        <v>568</v>
      </c>
      <c r="B348" s="366"/>
      <c r="C348" s="366" t="s">
        <v>569</v>
      </c>
      <c r="D348" s="366"/>
      <c r="E348" s="366"/>
      <c r="F348" s="367"/>
      <c r="G348" s="367">
        <f t="shared" si="14"/>
        <v>0</v>
      </c>
    </row>
    <row r="349" spans="1:7" ht="45" x14ac:dyDescent="0.25">
      <c r="A349" s="396" t="s">
        <v>570</v>
      </c>
      <c r="B349" s="396"/>
      <c r="C349" s="397" t="s">
        <v>509</v>
      </c>
      <c r="D349" s="398" t="s">
        <v>510</v>
      </c>
      <c r="E349" s="399">
        <v>5.04</v>
      </c>
      <c r="F349" s="427"/>
      <c r="G349" s="428">
        <f t="shared" si="14"/>
        <v>0</v>
      </c>
    </row>
    <row r="350" spans="1:7" ht="45.75" thickBot="1" x14ac:dyDescent="0.3">
      <c r="A350" s="400" t="s">
        <v>571</v>
      </c>
      <c r="B350" s="400"/>
      <c r="C350" s="401" t="s">
        <v>511</v>
      </c>
      <c r="D350" s="402" t="s">
        <v>486</v>
      </c>
      <c r="E350" s="403">
        <v>1</v>
      </c>
      <c r="F350" s="429"/>
      <c r="G350" s="430">
        <f t="shared" si="14"/>
        <v>0</v>
      </c>
    </row>
    <row r="351" spans="1:7" ht="13.5" thickBot="1" x14ac:dyDescent="0.25">
      <c r="A351" s="381"/>
      <c r="B351" s="368"/>
      <c r="C351" s="368" t="s">
        <v>512</v>
      </c>
      <c r="D351" s="368"/>
      <c r="E351" s="369"/>
      <c r="F351" s="423"/>
      <c r="G351" s="423">
        <f>SUM(G349:G350)</f>
        <v>0</v>
      </c>
    </row>
    <row r="352" spans="1:7" ht="13.5" thickBot="1" x14ac:dyDescent="0.25">
      <c r="A352" s="366" t="s">
        <v>572</v>
      </c>
      <c r="B352" s="366"/>
      <c r="C352" s="366" t="s">
        <v>573</v>
      </c>
      <c r="D352" s="366"/>
      <c r="E352" s="366"/>
      <c r="F352" s="367"/>
      <c r="G352" s="367">
        <f t="shared" si="14"/>
        <v>0</v>
      </c>
    </row>
    <row r="353" spans="1:7" ht="63.75" x14ac:dyDescent="0.2">
      <c r="A353" s="257" t="s">
        <v>574</v>
      </c>
      <c r="B353" s="257"/>
      <c r="C353" s="359" t="s">
        <v>513</v>
      </c>
      <c r="D353" s="459" t="s">
        <v>514</v>
      </c>
      <c r="E353" s="459">
        <v>1</v>
      </c>
      <c r="F353" s="462"/>
      <c r="G353" s="462">
        <f t="shared" si="14"/>
        <v>0</v>
      </c>
    </row>
    <row r="354" spans="1:7" x14ac:dyDescent="0.2">
      <c r="A354" s="257"/>
      <c r="B354" s="257"/>
      <c r="C354" s="360" t="s">
        <v>515</v>
      </c>
      <c r="D354" s="460"/>
      <c r="E354" s="460"/>
      <c r="F354" s="463"/>
      <c r="G354" s="463">
        <f t="shared" si="14"/>
        <v>0</v>
      </c>
    </row>
    <row r="355" spans="1:7" x14ac:dyDescent="0.2">
      <c r="A355" s="257"/>
      <c r="B355" s="257"/>
      <c r="C355" s="361" t="s">
        <v>516</v>
      </c>
      <c r="D355" s="460"/>
      <c r="E355" s="460"/>
      <c r="F355" s="463"/>
      <c r="G355" s="463">
        <f t="shared" si="14"/>
        <v>0</v>
      </c>
    </row>
    <row r="356" spans="1:7" x14ac:dyDescent="0.2">
      <c r="A356" s="257"/>
      <c r="B356" s="257"/>
      <c r="C356" s="361" t="s">
        <v>517</v>
      </c>
      <c r="D356" s="460"/>
      <c r="E356" s="460"/>
      <c r="F356" s="463"/>
      <c r="G356" s="463">
        <f t="shared" si="14"/>
        <v>0</v>
      </c>
    </row>
    <row r="357" spans="1:7" x14ac:dyDescent="0.2">
      <c r="A357" s="257"/>
      <c r="B357" s="257"/>
      <c r="C357" s="361" t="s">
        <v>518</v>
      </c>
      <c r="D357" s="460"/>
      <c r="E357" s="460"/>
      <c r="F357" s="463"/>
      <c r="G357" s="463">
        <f t="shared" si="14"/>
        <v>0</v>
      </c>
    </row>
    <row r="358" spans="1:7" x14ac:dyDescent="0.2">
      <c r="A358" s="257"/>
      <c r="B358" s="257"/>
      <c r="C358" s="361" t="s">
        <v>519</v>
      </c>
      <c r="D358" s="460"/>
      <c r="E358" s="460"/>
      <c r="F358" s="463"/>
      <c r="G358" s="463">
        <f t="shared" si="14"/>
        <v>0</v>
      </c>
    </row>
    <row r="359" spans="1:7" x14ac:dyDescent="0.2">
      <c r="A359" s="257"/>
      <c r="B359" s="257"/>
      <c r="C359" s="361"/>
      <c r="D359" s="460"/>
      <c r="E359" s="460"/>
      <c r="F359" s="463"/>
      <c r="G359" s="463">
        <f t="shared" si="14"/>
        <v>0</v>
      </c>
    </row>
    <row r="360" spans="1:7" x14ac:dyDescent="0.2">
      <c r="A360" s="257"/>
      <c r="B360" s="257"/>
      <c r="C360" s="361" t="s">
        <v>520</v>
      </c>
      <c r="D360" s="460"/>
      <c r="E360" s="460"/>
      <c r="F360" s="463"/>
      <c r="G360" s="463">
        <f t="shared" si="14"/>
        <v>0</v>
      </c>
    </row>
    <row r="361" spans="1:7" x14ac:dyDescent="0.2">
      <c r="A361" s="257"/>
      <c r="B361" s="257"/>
      <c r="C361" s="361" t="s">
        <v>516</v>
      </c>
      <c r="D361" s="460"/>
      <c r="E361" s="460"/>
      <c r="F361" s="463"/>
      <c r="G361" s="463">
        <f t="shared" si="14"/>
        <v>0</v>
      </c>
    </row>
    <row r="362" spans="1:7" x14ac:dyDescent="0.2">
      <c r="A362" s="257"/>
      <c r="B362" s="257"/>
      <c r="C362" s="361" t="s">
        <v>521</v>
      </c>
      <c r="D362" s="460"/>
      <c r="E362" s="460"/>
      <c r="F362" s="463"/>
      <c r="G362" s="463">
        <f t="shared" si="14"/>
        <v>0</v>
      </c>
    </row>
    <row r="363" spans="1:7" x14ac:dyDescent="0.2">
      <c r="A363" s="257"/>
      <c r="B363" s="257"/>
      <c r="C363" s="361" t="s">
        <v>522</v>
      </c>
      <c r="D363" s="460"/>
      <c r="E363" s="460"/>
      <c r="F363" s="463"/>
      <c r="G363" s="463">
        <f t="shared" si="14"/>
        <v>0</v>
      </c>
    </row>
    <row r="364" spans="1:7" ht="25.5" x14ac:dyDescent="0.2">
      <c r="A364" s="257"/>
      <c r="B364" s="257"/>
      <c r="C364" s="361" t="s">
        <v>523</v>
      </c>
      <c r="D364" s="460"/>
      <c r="E364" s="460"/>
      <c r="F364" s="463"/>
      <c r="G364" s="463">
        <f t="shared" si="14"/>
        <v>0</v>
      </c>
    </row>
    <row r="365" spans="1:7" ht="25.5" x14ac:dyDescent="0.2">
      <c r="A365" s="257"/>
      <c r="B365" s="257"/>
      <c r="C365" s="361" t="s">
        <v>524</v>
      </c>
      <c r="D365" s="460"/>
      <c r="E365" s="460"/>
      <c r="F365" s="463"/>
      <c r="G365" s="463">
        <f t="shared" si="14"/>
        <v>0</v>
      </c>
    </row>
    <row r="366" spans="1:7" ht="25.5" x14ac:dyDescent="0.2">
      <c r="A366" s="257"/>
      <c r="B366" s="257"/>
      <c r="C366" s="361" t="s">
        <v>525</v>
      </c>
      <c r="D366" s="460"/>
      <c r="E366" s="460"/>
      <c r="F366" s="463"/>
      <c r="G366" s="463">
        <f t="shared" si="14"/>
        <v>0</v>
      </c>
    </row>
    <row r="367" spans="1:7" ht="25.5" x14ac:dyDescent="0.2">
      <c r="A367" s="257"/>
      <c r="B367" s="257"/>
      <c r="C367" s="361" t="s">
        <v>526</v>
      </c>
      <c r="D367" s="460"/>
      <c r="E367" s="460"/>
      <c r="F367" s="463"/>
      <c r="G367" s="463">
        <f t="shared" si="14"/>
        <v>0</v>
      </c>
    </row>
    <row r="368" spans="1:7" ht="25.5" x14ac:dyDescent="0.2">
      <c r="A368" s="257"/>
      <c r="B368" s="257"/>
      <c r="C368" s="361" t="s">
        <v>527</v>
      </c>
      <c r="D368" s="460"/>
      <c r="E368" s="460"/>
      <c r="F368" s="463"/>
      <c r="G368" s="463">
        <f t="shared" si="14"/>
        <v>0</v>
      </c>
    </row>
    <row r="369" spans="1:7" x14ac:dyDescent="0.2">
      <c r="A369" s="257"/>
      <c r="B369" s="257"/>
      <c r="C369" s="361" t="s">
        <v>528</v>
      </c>
      <c r="D369" s="460"/>
      <c r="E369" s="460"/>
      <c r="F369" s="463"/>
      <c r="G369" s="463">
        <f t="shared" si="14"/>
        <v>0</v>
      </c>
    </row>
    <row r="370" spans="1:7" x14ac:dyDescent="0.2">
      <c r="A370" s="257"/>
      <c r="B370" s="257"/>
      <c r="C370" s="361" t="s">
        <v>529</v>
      </c>
      <c r="D370" s="460"/>
      <c r="E370" s="460"/>
      <c r="F370" s="463"/>
      <c r="G370" s="463">
        <f t="shared" si="14"/>
        <v>0</v>
      </c>
    </row>
    <row r="371" spans="1:7" x14ac:dyDescent="0.2">
      <c r="A371" s="257"/>
      <c r="B371" s="257"/>
      <c r="C371" s="359"/>
      <c r="D371" s="460"/>
      <c r="E371" s="460"/>
      <c r="F371" s="463"/>
      <c r="G371" s="463">
        <f t="shared" si="14"/>
        <v>0</v>
      </c>
    </row>
    <row r="372" spans="1:7" ht="140.25" x14ac:dyDescent="0.2">
      <c r="A372" s="257"/>
      <c r="B372" s="257"/>
      <c r="C372" s="359" t="s">
        <v>530</v>
      </c>
      <c r="D372" s="460"/>
      <c r="E372" s="460"/>
      <c r="F372" s="463"/>
      <c r="G372" s="463">
        <f t="shared" si="14"/>
        <v>0</v>
      </c>
    </row>
    <row r="373" spans="1:7" ht="127.5" x14ac:dyDescent="0.2">
      <c r="A373" s="404" t="s">
        <v>575</v>
      </c>
      <c r="B373" s="404"/>
      <c r="C373" s="405" t="s">
        <v>531</v>
      </c>
      <c r="D373" s="453" t="s">
        <v>42</v>
      </c>
      <c r="E373" s="453">
        <v>7</v>
      </c>
      <c r="F373" s="455"/>
      <c r="G373" s="455">
        <f t="shared" si="14"/>
        <v>0</v>
      </c>
    </row>
    <row r="374" spans="1:7" x14ac:dyDescent="0.2">
      <c r="A374" s="258"/>
      <c r="B374" s="258"/>
      <c r="C374" s="406" t="s">
        <v>552</v>
      </c>
      <c r="D374" s="454"/>
      <c r="E374" s="454"/>
      <c r="F374" s="456"/>
      <c r="G374" s="456">
        <f t="shared" si="14"/>
        <v>0</v>
      </c>
    </row>
    <row r="375" spans="1:7" ht="165.75" x14ac:dyDescent="0.2">
      <c r="A375" s="257" t="s">
        <v>576</v>
      </c>
      <c r="B375" s="257"/>
      <c r="C375" s="359" t="s">
        <v>532</v>
      </c>
      <c r="D375" s="457" t="s">
        <v>42</v>
      </c>
      <c r="E375" s="457">
        <v>7</v>
      </c>
      <c r="F375" s="458"/>
      <c r="G375" s="458">
        <f t="shared" si="14"/>
        <v>0</v>
      </c>
    </row>
    <row r="376" spans="1:7" ht="18" customHeight="1" x14ac:dyDescent="0.2">
      <c r="A376" s="257"/>
      <c r="B376" s="257"/>
      <c r="C376" s="407" t="s">
        <v>552</v>
      </c>
      <c r="D376" s="457"/>
      <c r="E376" s="457"/>
      <c r="F376" s="458"/>
      <c r="G376" s="458">
        <f t="shared" si="14"/>
        <v>0</v>
      </c>
    </row>
    <row r="377" spans="1:7" ht="25.5" x14ac:dyDescent="0.2">
      <c r="A377" s="370" t="s">
        <v>577</v>
      </c>
      <c r="B377" s="370"/>
      <c r="C377" s="408" t="s">
        <v>533</v>
      </c>
      <c r="D377" s="409" t="s">
        <v>514</v>
      </c>
      <c r="E377" s="409">
        <v>14</v>
      </c>
      <c r="F377" s="431"/>
      <c r="G377" s="431">
        <f t="shared" si="14"/>
        <v>0</v>
      </c>
    </row>
    <row r="378" spans="1:7" ht="40.5" x14ac:dyDescent="0.2">
      <c r="A378" s="370" t="s">
        <v>578</v>
      </c>
      <c r="B378" s="370"/>
      <c r="C378" s="410" t="s">
        <v>534</v>
      </c>
      <c r="D378" s="409" t="s">
        <v>151</v>
      </c>
      <c r="E378" s="409">
        <v>250</v>
      </c>
      <c r="F378" s="431"/>
      <c r="G378" s="431">
        <f t="shared" si="14"/>
        <v>0</v>
      </c>
    </row>
    <row r="379" spans="1:7" ht="27.75" x14ac:dyDescent="0.2">
      <c r="A379" s="370" t="s">
        <v>579</v>
      </c>
      <c r="B379" s="370"/>
      <c r="C379" s="410" t="s">
        <v>535</v>
      </c>
      <c r="D379" s="409" t="s">
        <v>151</v>
      </c>
      <c r="E379" s="409">
        <v>250</v>
      </c>
      <c r="F379" s="431"/>
      <c r="G379" s="431">
        <f t="shared" si="14"/>
        <v>0</v>
      </c>
    </row>
    <row r="380" spans="1:7" ht="38.25" x14ac:dyDescent="0.2">
      <c r="A380" s="370" t="s">
        <v>580</v>
      </c>
      <c r="B380" s="370"/>
      <c r="C380" s="408" t="s">
        <v>536</v>
      </c>
      <c r="D380" s="409" t="s">
        <v>514</v>
      </c>
      <c r="E380" s="409">
        <v>7</v>
      </c>
      <c r="F380" s="431"/>
      <c r="G380" s="431">
        <f t="shared" si="14"/>
        <v>0</v>
      </c>
    </row>
    <row r="381" spans="1:7" x14ac:dyDescent="0.2">
      <c r="A381" s="370" t="s">
        <v>581</v>
      </c>
      <c r="B381" s="370"/>
      <c r="C381" s="408" t="s">
        <v>537</v>
      </c>
      <c r="D381" s="409" t="s">
        <v>151</v>
      </c>
      <c r="E381" s="409">
        <v>180</v>
      </c>
      <c r="F381" s="431"/>
      <c r="G381" s="431">
        <f t="shared" si="14"/>
        <v>0</v>
      </c>
    </row>
    <row r="382" spans="1:7" ht="25.5" x14ac:dyDescent="0.2">
      <c r="A382" s="370" t="s">
        <v>582</v>
      </c>
      <c r="B382" s="370"/>
      <c r="C382" s="408" t="s">
        <v>538</v>
      </c>
      <c r="D382" s="409" t="s">
        <v>151</v>
      </c>
      <c r="E382" s="409">
        <v>180</v>
      </c>
      <c r="F382" s="431"/>
      <c r="G382" s="431">
        <f t="shared" si="14"/>
        <v>0</v>
      </c>
    </row>
    <row r="383" spans="1:7" ht="38.25" x14ac:dyDescent="0.2">
      <c r="A383" s="370" t="s">
        <v>583</v>
      </c>
      <c r="B383" s="370"/>
      <c r="C383" s="408" t="s">
        <v>539</v>
      </c>
      <c r="D383" s="409" t="s">
        <v>42</v>
      </c>
      <c r="E383" s="409">
        <v>7</v>
      </c>
      <c r="F383" s="431"/>
      <c r="G383" s="431">
        <f t="shared" si="14"/>
        <v>0</v>
      </c>
    </row>
    <row r="384" spans="1:7" ht="26.25" thickBot="1" x14ac:dyDescent="0.25">
      <c r="A384" s="257" t="s">
        <v>584</v>
      </c>
      <c r="B384" s="257"/>
      <c r="C384" s="363" t="s">
        <v>540</v>
      </c>
      <c r="D384" s="383" t="s">
        <v>375</v>
      </c>
      <c r="E384" s="383" t="s">
        <v>541</v>
      </c>
      <c r="F384" s="432"/>
      <c r="G384" s="432">
        <f t="shared" si="14"/>
        <v>0</v>
      </c>
    </row>
    <row r="385" spans="1:7" ht="13.5" thickBot="1" x14ac:dyDescent="0.25">
      <c r="A385" s="381"/>
      <c r="B385" s="368"/>
      <c r="C385" s="368" t="s">
        <v>546</v>
      </c>
      <c r="D385" s="368"/>
      <c r="E385" s="369"/>
      <c r="F385" s="423"/>
      <c r="G385" s="423">
        <f>SUM(G353:G384)</f>
        <v>0</v>
      </c>
    </row>
    <row r="386" spans="1:7" ht="13.5" thickBot="1" x14ac:dyDescent="0.25">
      <c r="A386" s="366" t="s">
        <v>585</v>
      </c>
      <c r="B386" s="366"/>
      <c r="C386" s="366" t="s">
        <v>590</v>
      </c>
      <c r="D386" s="366"/>
      <c r="E386" s="366"/>
      <c r="F386" s="367"/>
      <c r="G386" s="367">
        <f t="shared" si="14"/>
        <v>0</v>
      </c>
    </row>
    <row r="387" spans="1:7" x14ac:dyDescent="0.2">
      <c r="A387" s="257" t="s">
        <v>586</v>
      </c>
      <c r="B387" s="257"/>
      <c r="C387" s="411" t="s">
        <v>542</v>
      </c>
      <c r="D387" s="412" t="s">
        <v>151</v>
      </c>
      <c r="E387" s="412">
        <v>350</v>
      </c>
      <c r="F387" s="433"/>
      <c r="G387" s="433">
        <f t="shared" si="14"/>
        <v>0</v>
      </c>
    </row>
    <row r="388" spans="1:7" x14ac:dyDescent="0.2">
      <c r="A388" s="370" t="s">
        <v>587</v>
      </c>
      <c r="B388" s="370"/>
      <c r="C388" s="408" t="s">
        <v>543</v>
      </c>
      <c r="D388" s="409" t="s">
        <v>151</v>
      </c>
      <c r="E388" s="409">
        <v>350</v>
      </c>
      <c r="F388" s="431"/>
      <c r="G388" s="431">
        <f t="shared" si="14"/>
        <v>0</v>
      </c>
    </row>
    <row r="389" spans="1:7" ht="114.75" x14ac:dyDescent="0.2">
      <c r="A389" s="370" t="s">
        <v>588</v>
      </c>
      <c r="B389" s="370"/>
      <c r="C389" s="408" t="s">
        <v>544</v>
      </c>
      <c r="D389" s="409" t="s">
        <v>42</v>
      </c>
      <c r="E389" s="409">
        <v>9</v>
      </c>
      <c r="F389" s="431"/>
      <c r="G389" s="431">
        <f t="shared" si="14"/>
        <v>0</v>
      </c>
    </row>
    <row r="390" spans="1:7" ht="26.25" thickBot="1" x14ac:dyDescent="0.25">
      <c r="A390" s="257" t="s">
        <v>589</v>
      </c>
      <c r="B390" s="257"/>
      <c r="C390" s="363" t="s">
        <v>545</v>
      </c>
      <c r="D390" s="383" t="s">
        <v>375</v>
      </c>
      <c r="E390" s="383" t="s">
        <v>541</v>
      </c>
      <c r="F390" s="432"/>
      <c r="G390" s="432">
        <f t="shared" si="14"/>
        <v>0</v>
      </c>
    </row>
    <row r="391" spans="1:7" ht="13.5" thickBot="1" x14ac:dyDescent="0.25">
      <c r="A391" s="381"/>
      <c r="B391" s="368"/>
      <c r="C391" s="368" t="s">
        <v>547</v>
      </c>
      <c r="D391" s="368"/>
      <c r="E391" s="369"/>
      <c r="F391" s="423"/>
      <c r="G391" s="423">
        <f>SUM(G387:G390)</f>
        <v>0</v>
      </c>
    </row>
    <row r="392" spans="1:7" x14ac:dyDescent="0.2">
      <c r="A392" s="65"/>
      <c r="B392" s="384"/>
      <c r="C392" s="65"/>
      <c r="D392" s="385"/>
      <c r="E392" s="386"/>
      <c r="F392" s="385"/>
      <c r="G392" s="387"/>
    </row>
  </sheetData>
  <mergeCells count="16">
    <mergeCell ref="D339:D346"/>
    <mergeCell ref="E339:E346"/>
    <mergeCell ref="F339:F346"/>
    <mergeCell ref="G339:G346"/>
    <mergeCell ref="D353:D372"/>
    <mergeCell ref="E353:E372"/>
    <mergeCell ref="F353:F372"/>
    <mergeCell ref="G353:G372"/>
    <mergeCell ref="D373:D374"/>
    <mergeCell ref="E373:E374"/>
    <mergeCell ref="F373:F374"/>
    <mergeCell ref="G373:G374"/>
    <mergeCell ref="D375:D376"/>
    <mergeCell ref="E375:E376"/>
    <mergeCell ref="F375:F376"/>
    <mergeCell ref="G375:G376"/>
  </mergeCells>
  <phoneticPr fontId="0" type="noConversion"/>
  <pageMargins left="0.86614173228346458" right="0.19685039370078741" top="0.78740157480314965" bottom="0.59055118110236227" header="0.47244094488188981" footer="0.27559055118110237"/>
  <pageSetup paperSize="9" scale="84" firstPageNumber="3" fitToWidth="100" fitToHeight="100" orientation="portrait" cellComments="asDisplayed" useFirstPageNumber="1" r:id="rId1"/>
  <headerFooter>
    <oddHeader>&amp;L&amp;"Arial,Bold Italic"&amp;8PLATEA konzalting d.o.o. za projektiranje i nadzor&amp;R&amp;8str &amp;P</oddHeader>
    <oddFooter>&amp;L&amp;8TKP 61/15&amp;R&amp;8Izgradnja prometnice
 unutar UPU-a prostora uz Pazar u Drnišu</oddFooter>
  </headerFooter>
  <rowBreaks count="7" manualBreakCount="7">
    <brk id="20" max="16383" man="1"/>
    <brk id="40" max="16383" man="1"/>
    <brk id="49" max="16383" man="1"/>
    <brk id="76" max="16383" man="1"/>
    <brk id="110" max="16383" man="1"/>
    <brk id="149" max="16383"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Gumb1_Pritisni">
                <anchor moveWithCells="1">
                  <from>
                    <xdr:col>0</xdr:col>
                    <xdr:colOff>9525</xdr:colOff>
                    <xdr:row>0</xdr:row>
                    <xdr:rowOff>0</xdr:rowOff>
                  </from>
                  <to>
                    <xdr:col>2</xdr:col>
                    <xdr:colOff>647700</xdr:colOff>
                    <xdr:row>1</xdr:row>
                    <xdr:rowOff>0</xdr:rowOff>
                  </to>
                </anchor>
              </controlPr>
            </control>
          </mc:Choice>
        </mc:AlternateContent>
        <mc:AlternateContent xmlns:mc="http://schemas.openxmlformats.org/markup-compatibility/2006">
          <mc:Choice Requires="x14">
            <control shapeId="1025" r:id="rId5" name="Button 1">
              <controlPr defaultSize="0" print="0" autoFill="0" autoPict="0" macro="[0]!Gumb2_Pritisni">
                <anchor moveWithCells="1">
                  <from>
                    <xdr:col>2</xdr:col>
                    <xdr:colOff>657225</xdr:colOff>
                    <xdr:row>0</xdr:row>
                    <xdr:rowOff>0</xdr:rowOff>
                  </from>
                  <to>
                    <xdr:col>2</xdr:col>
                    <xdr:colOff>2276475</xdr:colOff>
                    <xdr:row>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44"/>
    <pageSetUpPr autoPageBreaks="0"/>
  </sheetPr>
  <dimension ref="A1:G30"/>
  <sheetViews>
    <sheetView showGridLines="0" showZeros="0" tabSelected="1" view="pageBreakPreview" topLeftCell="A7" zoomScaleNormal="100" zoomScaleSheetLayoutView="100" workbookViewId="0">
      <selection activeCell="F20" sqref="F20"/>
    </sheetView>
  </sheetViews>
  <sheetFormatPr defaultRowHeight="12.75" x14ac:dyDescent="0.2"/>
  <cols>
    <col min="1" max="1" width="9.140625" style="1"/>
    <col min="2" max="2" width="58.42578125" style="1" customWidth="1"/>
    <col min="3" max="3" width="22.85546875" style="1" customWidth="1"/>
    <col min="4" max="5" width="9.140625" style="1"/>
    <col min="6" max="7" width="14.42578125" style="1" bestFit="1" customWidth="1"/>
    <col min="8" max="16384" width="9.140625" style="1"/>
  </cols>
  <sheetData>
    <row r="1" spans="1:7" ht="25.5" customHeight="1" thickBot="1" x14ac:dyDescent="0.25">
      <c r="A1" s="2"/>
      <c r="B1" s="2"/>
      <c r="C1" s="2"/>
    </row>
    <row r="2" spans="1:7" ht="30" customHeight="1" x14ac:dyDescent="0.2">
      <c r="A2" s="465" t="s">
        <v>27</v>
      </c>
      <c r="B2" s="466"/>
      <c r="C2" s="467"/>
    </row>
    <row r="3" spans="1:7" ht="30" customHeight="1" thickBot="1" x14ac:dyDescent="0.25">
      <c r="A3" s="439" t="s">
        <v>65</v>
      </c>
      <c r="B3" s="440" t="s">
        <v>608</v>
      </c>
      <c r="C3" s="441" t="s">
        <v>97</v>
      </c>
    </row>
    <row r="4" spans="1:7" ht="24.95" customHeight="1" x14ac:dyDescent="0.2">
      <c r="A4" s="442"/>
      <c r="B4" s="442" t="s">
        <v>610</v>
      </c>
      <c r="C4" s="442"/>
    </row>
    <row r="5" spans="1:7" ht="24.95" customHeight="1" x14ac:dyDescent="0.3">
      <c r="A5" s="444" t="s">
        <v>77</v>
      </c>
      <c r="B5" s="445" t="s">
        <v>78</v>
      </c>
      <c r="C5" s="448">
        <f>'TROŠKOVNIK RADOVA'!G20</f>
        <v>0</v>
      </c>
    </row>
    <row r="6" spans="1:7" ht="24.95" customHeight="1" x14ac:dyDescent="0.3">
      <c r="A6" s="444" t="s">
        <v>60</v>
      </c>
      <c r="B6" s="445" t="s">
        <v>53</v>
      </c>
      <c r="C6" s="448">
        <f>'TROŠKOVNIK RADOVA'!G49</f>
        <v>0</v>
      </c>
    </row>
    <row r="7" spans="1:7" ht="24.95" customHeight="1" x14ac:dyDescent="0.3">
      <c r="A7" s="444" t="s">
        <v>52</v>
      </c>
      <c r="B7" s="445" t="s">
        <v>73</v>
      </c>
      <c r="C7" s="448">
        <f>'TROŠKOVNIK RADOVA'!G76</f>
        <v>0</v>
      </c>
    </row>
    <row r="8" spans="1:7" ht="24.95" customHeight="1" x14ac:dyDescent="0.3">
      <c r="A8" s="444" t="s">
        <v>74</v>
      </c>
      <c r="B8" s="445" t="s">
        <v>103</v>
      </c>
      <c r="C8" s="448">
        <f>'TROŠKOVNIK RADOVA'!G110</f>
        <v>0</v>
      </c>
    </row>
    <row r="9" spans="1:7" ht="24.95" customHeight="1" x14ac:dyDescent="0.3">
      <c r="A9" s="444" t="s">
        <v>47</v>
      </c>
      <c r="B9" s="445" t="s">
        <v>62</v>
      </c>
      <c r="C9" s="448">
        <f>'TROŠKOVNIK RADOVA'!G149</f>
        <v>0</v>
      </c>
      <c r="G9" s="34"/>
    </row>
    <row r="10" spans="1:7" ht="24.95" customHeight="1" x14ac:dyDescent="0.3">
      <c r="A10" s="444" t="s">
        <v>98</v>
      </c>
      <c r="B10" s="445" t="s">
        <v>58</v>
      </c>
      <c r="C10" s="448">
        <f>'TROŠKOVNIK RADOVA'!G207</f>
        <v>0</v>
      </c>
    </row>
    <row r="11" spans="1:7" ht="24.95" customHeight="1" x14ac:dyDescent="0.3">
      <c r="A11" s="444" t="s">
        <v>14</v>
      </c>
      <c r="B11" s="445" t="s">
        <v>611</v>
      </c>
      <c r="C11" s="448">
        <f>'TROŠKOVNIK RADOVA'!G208</f>
        <v>0</v>
      </c>
    </row>
    <row r="12" spans="1:7" ht="24.95" customHeight="1" x14ac:dyDescent="0.3">
      <c r="A12" s="444" t="s">
        <v>40</v>
      </c>
      <c r="B12" s="445" t="s">
        <v>472</v>
      </c>
      <c r="C12" s="448">
        <f>'TROŠKOVNIK RADOVA'!G232</f>
        <v>0</v>
      </c>
    </row>
    <row r="13" spans="1:7" ht="24.95" customHeight="1" x14ac:dyDescent="0.3">
      <c r="A13" s="444" t="s">
        <v>273</v>
      </c>
      <c r="B13" s="445" t="s">
        <v>272</v>
      </c>
      <c r="C13" s="448">
        <f>'TROŠKOVNIK RADOVA'!G261</f>
        <v>0</v>
      </c>
    </row>
    <row r="14" spans="1:7" ht="24.95" customHeight="1" x14ac:dyDescent="0.2">
      <c r="A14" s="443"/>
      <c r="B14" s="443" t="s">
        <v>548</v>
      </c>
      <c r="C14" s="443"/>
    </row>
    <row r="15" spans="1:7" ht="24.95" customHeight="1" x14ac:dyDescent="0.3">
      <c r="A15" s="444" t="s">
        <v>612</v>
      </c>
      <c r="B15" s="445" t="s">
        <v>563</v>
      </c>
      <c r="C15" s="448">
        <f>'TROŠKOVNIK RADOVA'!G328</f>
        <v>0</v>
      </c>
    </row>
    <row r="16" spans="1:7" ht="24.95" customHeight="1" x14ac:dyDescent="0.3">
      <c r="A16" s="444" t="s">
        <v>613</v>
      </c>
      <c r="B16" s="445" t="s">
        <v>564</v>
      </c>
      <c r="C16" s="448">
        <f>'TROŠKOVNIK RADOVA'!G337</f>
        <v>0</v>
      </c>
    </row>
    <row r="17" spans="1:3" ht="24.95" customHeight="1" x14ac:dyDescent="0.3">
      <c r="A17" s="444" t="s">
        <v>614</v>
      </c>
      <c r="B17" s="445" t="s">
        <v>566</v>
      </c>
      <c r="C17" s="448">
        <f>'TROŠKOVNIK RADOVA'!G347</f>
        <v>0</v>
      </c>
    </row>
    <row r="18" spans="1:3" ht="24.95" customHeight="1" x14ac:dyDescent="0.3">
      <c r="A18" s="444" t="s">
        <v>615</v>
      </c>
      <c r="B18" s="445" t="s">
        <v>569</v>
      </c>
      <c r="C18" s="448">
        <f>'TROŠKOVNIK RADOVA'!G351</f>
        <v>0</v>
      </c>
    </row>
    <row r="19" spans="1:3" ht="24.95" customHeight="1" x14ac:dyDescent="0.3">
      <c r="A19" s="444" t="s">
        <v>616</v>
      </c>
      <c r="B19" s="445" t="s">
        <v>622</v>
      </c>
      <c r="C19" s="448">
        <f>'TROŠKOVNIK RADOVA'!G385</f>
        <v>0</v>
      </c>
    </row>
    <row r="20" spans="1:3" ht="24.95" customHeight="1" thickBot="1" x14ac:dyDescent="0.35">
      <c r="A20" s="446" t="s">
        <v>617</v>
      </c>
      <c r="B20" s="447" t="s">
        <v>590</v>
      </c>
      <c r="C20" s="449">
        <f>'TROŠKOVNIK RADOVA'!G391</f>
        <v>0</v>
      </c>
    </row>
    <row r="21" spans="1:3" ht="24.95" customHeight="1" x14ac:dyDescent="0.3">
      <c r="A21" s="434"/>
      <c r="B21" s="435" t="s">
        <v>609</v>
      </c>
      <c r="C21" s="450">
        <f>SUM(C5:C20)</f>
        <v>0</v>
      </c>
    </row>
    <row r="22" spans="1:3" ht="39.950000000000003" customHeight="1" x14ac:dyDescent="0.3">
      <c r="A22" s="22"/>
      <c r="B22" s="436" t="s">
        <v>258</v>
      </c>
      <c r="C22" s="451">
        <f>C21*0.25</f>
        <v>0</v>
      </c>
    </row>
    <row r="23" spans="1:3" ht="30" customHeight="1" x14ac:dyDescent="0.3">
      <c r="A23" s="22"/>
      <c r="B23" s="437" t="s">
        <v>72</v>
      </c>
      <c r="C23" s="452">
        <f>C21+C22</f>
        <v>0</v>
      </c>
    </row>
    <row r="24" spans="1:3" ht="15.75" x14ac:dyDescent="0.25">
      <c r="A24" s="35"/>
      <c r="B24" s="35"/>
      <c r="C24" s="35"/>
    </row>
    <row r="25" spans="1:3" ht="15.75" x14ac:dyDescent="0.25">
      <c r="A25" s="35"/>
      <c r="B25" s="35"/>
      <c r="C25" s="35"/>
    </row>
    <row r="26" spans="1:3" ht="15.75" x14ac:dyDescent="0.25">
      <c r="A26" s="35"/>
      <c r="B26" s="36"/>
      <c r="C26" s="35"/>
    </row>
    <row r="27" spans="1:3" ht="50.25" customHeight="1" x14ac:dyDescent="0.25">
      <c r="A27" s="35"/>
      <c r="B27" s="438" t="s">
        <v>448</v>
      </c>
      <c r="C27" s="35"/>
    </row>
    <row r="28" spans="1:3" ht="15.75" x14ac:dyDescent="0.25">
      <c r="A28" s="35"/>
      <c r="B28" s="35"/>
      <c r="C28" s="35"/>
    </row>
    <row r="29" spans="1:3" ht="15.75" x14ac:dyDescent="0.25">
      <c r="A29" s="35"/>
      <c r="B29" s="35"/>
      <c r="C29" s="35"/>
    </row>
    <row r="30" spans="1:3" ht="15.75" x14ac:dyDescent="0.25">
      <c r="A30" s="35"/>
      <c r="B30" s="35"/>
      <c r="C30" s="35"/>
    </row>
  </sheetData>
  <sheetProtection selectLockedCells="1"/>
  <mergeCells count="1">
    <mergeCell ref="A2:C2"/>
  </mergeCells>
  <phoneticPr fontId="0" type="noConversion"/>
  <pageMargins left="0.9055118110236221" right="0.35433070866141736" top="0.98425196850393704" bottom="0.39370078740157483" header="0.39370078740157483" footer="0.27559055118110237"/>
  <pageSetup paperSize="9" firstPageNumber="25" orientation="portrait" useFirstPageNumber="1" r:id="rId1"/>
  <headerFooter>
    <oddHeader>&amp;L&amp;"Arial,Bold Italic"&amp;8PLATEA konzalting d.o.o. za projektiranje i nadzor&amp;C
&amp;R&amp;P</oddHeader>
    <oddFooter>&amp;L&amp;8TKP 61/15&amp;R&amp;8Izgradnja prometnice
 unutar UPU-a prostora uz Pazar u Drnišu</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4</vt:i4>
      </vt:variant>
    </vt:vector>
  </HeadingPairs>
  <TitlesOfParts>
    <vt:vector size="7" baseType="lpstr">
      <vt:lpstr>PREDGOVOR TROŠKOVNIKU</vt:lpstr>
      <vt:lpstr>TROŠKOVNIK RADOVA</vt:lpstr>
      <vt:lpstr>REKAPITULACIJA</vt:lpstr>
      <vt:lpstr>'TROŠKOVNIK RADOVA'!Ispis_naslova</vt:lpstr>
      <vt:lpstr>'PREDGOVOR TROŠKOVNIKU'!Podrucje_ispisa</vt:lpstr>
      <vt:lpstr>REKAPITULACIJA!Podrucje_ispisa</vt:lpstr>
      <vt:lpstr>'TROŠKOVNIK RADOVA'!Podrucje_ispisa</vt:lpstr>
    </vt:vector>
  </TitlesOfParts>
  <Company>Geoprojekt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GEOPROJEKT</dc:creator>
  <cp:lastModifiedBy>marina</cp:lastModifiedBy>
  <cp:lastPrinted>2018-05-24T10:47:58Z</cp:lastPrinted>
  <dcterms:created xsi:type="dcterms:W3CDTF">2003-01-17T10:21:20Z</dcterms:created>
  <dcterms:modified xsi:type="dcterms:W3CDTF">2018-06-01T11:29:28Z</dcterms:modified>
</cp:coreProperties>
</file>