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60" windowWidth="19416" windowHeight="11016" tabRatio="731"/>
  </bookViews>
  <sheets>
    <sheet name="SVE" sheetId="13" r:id="rId1"/>
  </sheets>
  <definedNames>
    <definedName name="_xlnm.Print_Titles" localSheetId="0">SVE!$1:$7</definedName>
    <definedName name="_xlnm.Print_Area" localSheetId="0">SVE!$A$1:$F$857</definedName>
  </definedNames>
  <calcPr calcId="144525"/>
</workbook>
</file>

<file path=xl/calcChain.xml><?xml version="1.0" encoding="utf-8"?>
<calcChain xmlns="http://schemas.openxmlformats.org/spreadsheetml/2006/main">
  <c r="F826" i="13" l="1"/>
  <c r="F824" i="13"/>
  <c r="F828" i="13"/>
  <c r="F119" i="13" l="1"/>
  <c r="F391" i="13"/>
  <c r="F112" i="13"/>
  <c r="F111" i="13"/>
  <c r="F110" i="13"/>
  <c r="F109" i="13"/>
  <c r="F108" i="13"/>
  <c r="F105" i="13"/>
  <c r="F104" i="13"/>
  <c r="F103" i="13"/>
  <c r="F102" i="13"/>
  <c r="F101" i="13"/>
  <c r="F93" i="13"/>
  <c r="F213" i="13" s="1"/>
  <c r="F90" i="13"/>
  <c r="F87" i="13"/>
  <c r="F80" i="13"/>
  <c r="F76" i="13"/>
  <c r="F75" i="13"/>
  <c r="F71" i="13"/>
  <c r="F64" i="13"/>
  <c r="F62" i="13"/>
  <c r="F59" i="13"/>
  <c r="F56" i="13"/>
  <c r="F53" i="13"/>
  <c r="F47" i="13"/>
  <c r="F44" i="13"/>
  <c r="F41" i="13"/>
  <c r="F832" i="13"/>
  <c r="F820" i="13"/>
  <c r="F822" i="13"/>
  <c r="F830" i="13"/>
  <c r="F834" i="13"/>
  <c r="F818" i="13"/>
  <c r="F816" i="13"/>
  <c r="F814" i="13"/>
  <c r="F812" i="13"/>
  <c r="F810" i="13"/>
  <c r="F808" i="13"/>
  <c r="F806" i="13"/>
  <c r="F804" i="13"/>
  <c r="F802" i="13"/>
  <c r="F800" i="13"/>
  <c r="F798" i="13"/>
  <c r="F796" i="13"/>
  <c r="F794" i="13"/>
  <c r="F793" i="13"/>
  <c r="F791" i="13"/>
  <c r="F789" i="13"/>
  <c r="F787" i="13"/>
  <c r="F785" i="13"/>
  <c r="F783" i="13"/>
  <c r="F781" i="13"/>
  <c r="F779" i="13"/>
  <c r="F777" i="13"/>
  <c r="F775" i="13"/>
  <c r="F773" i="13"/>
  <c r="F766" i="13"/>
  <c r="F764" i="13"/>
  <c r="F762" i="13"/>
  <c r="F759" i="13"/>
  <c r="F757" i="13"/>
  <c r="F755" i="13"/>
  <c r="F753" i="13"/>
  <c r="F751" i="13"/>
  <c r="F749" i="13"/>
  <c r="F743" i="13"/>
  <c r="F505" i="13"/>
  <c r="F503" i="13"/>
  <c r="F501" i="13"/>
  <c r="F499" i="13"/>
  <c r="F497" i="13"/>
  <c r="F495" i="13"/>
  <c r="F489" i="13"/>
  <c r="F487" i="13"/>
  <c r="F485" i="13"/>
  <c r="F483" i="13"/>
  <c r="F481" i="13"/>
  <c r="F479" i="13"/>
  <c r="F477" i="13"/>
  <c r="F469" i="13"/>
  <c r="F467" i="13"/>
  <c r="F465" i="13"/>
  <c r="D463" i="13"/>
  <c r="F463" i="13" s="1"/>
  <c r="F461" i="13"/>
  <c r="F459" i="13"/>
  <c r="F457" i="13"/>
  <c r="F455" i="13"/>
  <c r="F453" i="13"/>
  <c r="F451" i="13"/>
  <c r="F449" i="13"/>
  <c r="F447" i="13"/>
  <c r="F445" i="13"/>
  <c r="F437" i="13"/>
  <c r="F435" i="13"/>
  <c r="F433" i="13"/>
  <c r="F431" i="13"/>
  <c r="F429" i="13"/>
  <c r="F427" i="13"/>
  <c r="F425" i="13"/>
  <c r="F423" i="13"/>
  <c r="F421" i="13"/>
  <c r="F419" i="13"/>
  <c r="F417" i="13"/>
  <c r="F415" i="13"/>
  <c r="F413" i="13"/>
  <c r="F411" i="13"/>
  <c r="F409" i="13"/>
  <c r="F407" i="13"/>
  <c r="F405" i="13"/>
  <c r="F403" i="13"/>
  <c r="F401" i="13"/>
  <c r="F399" i="13"/>
  <c r="F397" i="13"/>
  <c r="F395" i="13"/>
  <c r="F389" i="13"/>
  <c r="F387" i="13"/>
  <c r="F385" i="13"/>
  <c r="D383" i="13"/>
  <c r="F383" i="13" s="1"/>
  <c r="F381" i="13"/>
  <c r="F379" i="13"/>
  <c r="F377" i="13"/>
  <c r="F375" i="13"/>
  <c r="F373" i="13"/>
  <c r="D371" i="13"/>
  <c r="F371" i="13" s="1"/>
  <c r="F369" i="13"/>
  <c r="F367" i="13"/>
  <c r="F365" i="13"/>
  <c r="F359" i="13"/>
  <c r="F357" i="13"/>
  <c r="F355" i="13"/>
  <c r="F353" i="13"/>
  <c r="F351" i="13"/>
  <c r="F349" i="13"/>
  <c r="F347" i="13"/>
  <c r="F345" i="13"/>
  <c r="F343" i="13"/>
  <c r="F341" i="13"/>
  <c r="F339" i="13"/>
  <c r="F337" i="13"/>
  <c r="F335" i="13"/>
  <c r="F333" i="13"/>
  <c r="F331" i="13"/>
  <c r="F323" i="13"/>
  <c r="F321" i="13"/>
  <c r="F319" i="13"/>
  <c r="F317" i="13"/>
  <c r="F315" i="13"/>
  <c r="F313" i="13"/>
  <c r="F311" i="13"/>
  <c r="F309" i="13"/>
  <c r="F307" i="13"/>
  <c r="F305" i="13"/>
  <c r="F303" i="13"/>
  <c r="F301" i="13"/>
  <c r="F299" i="13"/>
  <c r="F297" i="13"/>
  <c r="F295" i="13"/>
  <c r="F293" i="13"/>
  <c r="F178" i="13"/>
  <c r="F159" i="13"/>
  <c r="F161" i="13" s="1"/>
  <c r="F176" i="13"/>
  <c r="F174" i="13"/>
  <c r="F172" i="13"/>
  <c r="F170" i="13"/>
  <c r="F168" i="13"/>
  <c r="F166" i="13"/>
  <c r="F136" i="13"/>
  <c r="F138" i="13" s="1"/>
  <c r="F223" i="13" s="1"/>
  <c r="F129" i="13"/>
  <c r="F131" i="13" s="1"/>
  <c r="F222" i="13" s="1"/>
  <c r="F184" i="13"/>
  <c r="F186" i="13"/>
  <c r="F188" i="13"/>
  <c r="F195" i="13"/>
  <c r="F196" i="13"/>
  <c r="F197" i="13"/>
  <c r="F198" i="13"/>
  <c r="F199" i="13"/>
  <c r="F203" i="13"/>
  <c r="F205" i="13"/>
  <c r="F207" i="13"/>
  <c r="F232" i="13"/>
  <c r="F233" i="13"/>
  <c r="F23" i="13"/>
  <c r="F278" i="13"/>
  <c r="F280" i="13" s="1"/>
  <c r="F286" i="13" s="1"/>
  <c r="F265" i="13"/>
  <c r="F267" i="13" s="1"/>
  <c r="F285" i="13" s="1"/>
  <c r="D252" i="13"/>
  <c r="D258" i="13" s="1"/>
  <c r="F258" i="13" s="1"/>
  <c r="F250" i="13"/>
  <c r="F252" i="13" s="1"/>
  <c r="D235" i="13"/>
  <c r="D239" i="13" s="1"/>
  <c r="F239" i="13" s="1"/>
  <c r="F724" i="13"/>
  <c r="F723" i="13"/>
  <c r="F716" i="13"/>
  <c r="F715" i="13"/>
  <c r="F714" i="13"/>
  <c r="F713" i="13"/>
  <c r="F712" i="13"/>
  <c r="F711" i="13"/>
  <c r="F710" i="13"/>
  <c r="F709" i="13"/>
  <c r="F708" i="13"/>
  <c r="F707" i="13"/>
  <c r="F700" i="13"/>
  <c r="F699" i="13"/>
  <c r="F698" i="13"/>
  <c r="F697" i="13"/>
  <c r="F696" i="13"/>
  <c r="F695" i="13"/>
  <c r="F694" i="13"/>
  <c r="F684" i="13"/>
  <c r="F683" i="13"/>
  <c r="F679" i="13"/>
  <c r="F678" i="13"/>
  <c r="F677" i="13"/>
  <c r="D668" i="13"/>
  <c r="F668" i="13" s="1"/>
  <c r="D666" i="13"/>
  <c r="F666" i="13" s="1"/>
  <c r="F665" i="13"/>
  <c r="F664" i="13"/>
  <c r="D663" i="13"/>
  <c r="F663" i="13" s="1"/>
  <c r="D662" i="13"/>
  <c r="F662" i="13" s="1"/>
  <c r="D661" i="13"/>
  <c r="F661" i="13" s="1"/>
  <c r="D660" i="13"/>
  <c r="F660" i="13" s="1"/>
  <c r="D659" i="13"/>
  <c r="F659" i="13" s="1"/>
  <c r="D658" i="13"/>
  <c r="F658" i="13" s="1"/>
  <c r="D657" i="13"/>
  <c r="F657" i="13" s="1"/>
  <c r="F653" i="13"/>
  <c r="F652" i="13"/>
  <c r="F651" i="13"/>
  <c r="F650" i="13"/>
  <c r="F649" i="13"/>
  <c r="F647" i="13"/>
  <c r="F646" i="13"/>
  <c r="F645" i="13"/>
  <c r="F644" i="13"/>
  <c r="F643" i="13"/>
  <c r="F642" i="13"/>
  <c r="F641" i="13"/>
  <c r="F640" i="13"/>
  <c r="F639" i="13"/>
  <c r="F638" i="13"/>
  <c r="F637" i="13"/>
  <c r="F636" i="13"/>
  <c r="F635" i="13"/>
  <c r="F634" i="13"/>
  <c r="F633" i="13"/>
  <c r="F632" i="13"/>
  <c r="F623" i="13"/>
  <c r="F621" i="13"/>
  <c r="F612" i="13"/>
  <c r="F604" i="13"/>
  <c r="F583" i="13"/>
  <c r="F568" i="13"/>
  <c r="F567" i="13"/>
  <c r="F566" i="13"/>
  <c r="F565" i="13"/>
  <c r="F564" i="13"/>
  <c r="F563" i="13"/>
  <c r="F562" i="13"/>
  <c r="F561" i="13"/>
  <c r="F560" i="13"/>
  <c r="F559" i="13"/>
  <c r="F558" i="13"/>
  <c r="F557" i="13"/>
  <c r="F556" i="13"/>
  <c r="F555" i="13"/>
  <c r="F547" i="13"/>
  <c r="D546" i="13"/>
  <c r="F546" i="13" s="1"/>
  <c r="D545" i="13"/>
  <c r="F545" i="13" s="1"/>
  <c r="F544" i="13"/>
  <c r="F543" i="13"/>
  <c r="F542" i="13"/>
  <c r="F541" i="13"/>
  <c r="F540" i="13"/>
  <c r="F539" i="13"/>
  <c r="F538" i="13"/>
  <c r="D537" i="13"/>
  <c r="F537" i="13" s="1"/>
  <c r="F536" i="13"/>
  <c r="F535" i="13"/>
  <c r="F533" i="13"/>
  <c r="F532" i="13"/>
  <c r="F531" i="13"/>
  <c r="F530" i="13"/>
  <c r="F529" i="13"/>
  <c r="F528" i="13"/>
  <c r="F527" i="13"/>
  <c r="F526" i="13"/>
  <c r="D525" i="13"/>
  <c r="F525" i="13" s="1"/>
  <c r="G497" i="13"/>
  <c r="F27" i="13"/>
  <c r="F25" i="13"/>
  <c r="F21" i="13"/>
  <c r="F19" i="13"/>
  <c r="F17" i="13"/>
  <c r="F11" i="13"/>
  <c r="F13" i="13" s="1"/>
  <c r="D845" i="13" s="1"/>
  <c r="D256" i="13"/>
  <c r="F256" i="13" s="1"/>
  <c r="D257" i="13"/>
  <c r="F257" i="13" s="1"/>
  <c r="F570" i="13"/>
  <c r="F325" i="13" l="1"/>
  <c r="F510" i="13" s="1"/>
  <c r="F361" i="13"/>
  <c r="F511" i="13" s="1"/>
  <c r="F507" i="13"/>
  <c r="F515" i="13" s="1"/>
  <c r="F839" i="13"/>
  <c r="D853" i="13" s="1"/>
  <c r="E853" i="13" s="1"/>
  <c r="F686" i="13"/>
  <c r="F726" i="13"/>
  <c r="F735" i="13" s="1"/>
  <c r="F66" i="13"/>
  <c r="F118" i="13" s="1"/>
  <c r="F114" i="13"/>
  <c r="F120" i="13" s="1"/>
  <c r="F214" i="13" s="1"/>
  <c r="D242" i="13"/>
  <c r="F242" i="13" s="1"/>
  <c r="D255" i="13"/>
  <c r="F255" i="13" s="1"/>
  <c r="F30" i="13"/>
  <c r="D846" i="13" s="1"/>
  <c r="E846" i="13" s="1"/>
  <c r="F703" i="13"/>
  <c r="F733" i="13" s="1"/>
  <c r="F180" i="13"/>
  <c r="F625" i="13"/>
  <c r="F549" i="13"/>
  <c r="F572" i="13" s="1"/>
  <c r="F731" i="13" s="1"/>
  <c r="F670" i="13"/>
  <c r="F441" i="13"/>
  <c r="F512" i="13" s="1"/>
  <c r="D237" i="13"/>
  <c r="F237" i="13" s="1"/>
  <c r="D243" i="13"/>
  <c r="F243" i="13" s="1"/>
  <c r="F718" i="13"/>
  <c r="F734" i="13" s="1"/>
  <c r="F235" i="13"/>
  <c r="F209" i="13"/>
  <c r="F216" i="13" s="1"/>
  <c r="F190" i="13"/>
  <c r="F215" i="13" s="1"/>
  <c r="F473" i="13"/>
  <c r="F513" i="13" s="1"/>
  <c r="F491" i="13"/>
  <c r="F514" i="13" s="1"/>
  <c r="F49" i="13"/>
  <c r="F117" i="13" s="1"/>
  <c r="E845" i="13"/>
  <c r="F260" i="13"/>
  <c r="F284" i="13" s="1"/>
  <c r="F121" i="13"/>
  <c r="D847" i="13" s="1"/>
  <c r="E847" i="13" s="1"/>
  <c r="F245" i="13" l="1"/>
  <c r="F283" i="13" s="1"/>
  <c r="F287" i="13" s="1"/>
  <c r="D849" i="13" s="1"/>
  <c r="E849" i="13" s="1"/>
  <c r="F688" i="13"/>
  <c r="F732" i="13" s="1"/>
  <c r="F516" i="13"/>
  <c r="D850" i="13" s="1"/>
  <c r="E850" i="13" s="1"/>
  <c r="F217" i="13"/>
  <c r="F219" i="13" s="1"/>
  <c r="F224" i="13" s="1"/>
  <c r="F225" i="13" s="1"/>
  <c r="D848" i="13" s="1"/>
  <c r="E848" i="13" s="1"/>
  <c r="F736" i="13"/>
  <c r="F739" i="13" l="1"/>
  <c r="D851" i="13" s="1"/>
  <c r="E851" i="13" s="1"/>
  <c r="F737" i="13"/>
  <c r="D852" i="13"/>
  <c r="E852" i="13" l="1"/>
  <c r="D854" i="13"/>
  <c r="E854" i="13" s="1"/>
</calcChain>
</file>

<file path=xl/sharedStrings.xml><?xml version="1.0" encoding="utf-8"?>
<sst xmlns="http://schemas.openxmlformats.org/spreadsheetml/2006/main" count="1209" uniqueCount="578">
  <si>
    <t>4</t>
  </si>
  <si>
    <t>O p i s   r a d o v a</t>
  </si>
  <si>
    <t>Jedinica
mjere</t>
  </si>
  <si>
    <t>Količina radova</t>
  </si>
  <si>
    <t>Jedinična  cijena</t>
  </si>
  <si>
    <t>Ukupna    cijena</t>
  </si>
  <si>
    <t>I.</t>
  </si>
  <si>
    <t>1.</t>
  </si>
  <si>
    <t>2.</t>
  </si>
  <si>
    <t>II.</t>
  </si>
  <si>
    <t>ZATRAVLJIVANJE</t>
  </si>
  <si>
    <t>III.</t>
  </si>
  <si>
    <t>kom</t>
  </si>
  <si>
    <t>Ukupno:</t>
  </si>
  <si>
    <t>IV.</t>
  </si>
  <si>
    <t>UVJETI NJEGOVANJA</t>
  </si>
  <si>
    <t>UVJETI NJEGOVANJA UKUPNO:</t>
  </si>
  <si>
    <t>REKAPITULACIJA</t>
  </si>
  <si>
    <t>kn</t>
  </si>
  <si>
    <t>DRVEĆE</t>
  </si>
  <si>
    <t>Sadnja</t>
  </si>
  <si>
    <t>Voda</t>
  </si>
  <si>
    <t>l</t>
  </si>
  <si>
    <t>DRVEĆE UKUPNO:</t>
  </si>
  <si>
    <t>3.</t>
  </si>
  <si>
    <t>4.</t>
  </si>
  <si>
    <t>kg</t>
  </si>
  <si>
    <t>5.</t>
  </si>
  <si>
    <t>V.</t>
  </si>
  <si>
    <t>SADNJA DRVEĆA</t>
  </si>
  <si>
    <t>Nabava gnoja ili komposta za jamu uz račun 30 l jama. Stavljanje u jamu uz mješanje sa zemljom.</t>
  </si>
  <si>
    <r>
      <t>m</t>
    </r>
    <r>
      <rPr>
        <vertAlign val="superscript"/>
        <sz val="10"/>
        <rFont val="Arial"/>
        <family val="2"/>
        <charset val="238"/>
      </rPr>
      <t>2</t>
    </r>
  </si>
  <si>
    <t>PRIVREMENA REGULACIJA PROMETA</t>
  </si>
  <si>
    <t>1</t>
  </si>
  <si>
    <t>ELEKTROMONTAŽNI MATERIJAL I RADOVI</t>
  </si>
  <si>
    <t>SVEUKUPNO VANJSKE INSTALACIJE:</t>
  </si>
  <si>
    <t>Unutarnje instalacije</t>
  </si>
  <si>
    <t>B.</t>
  </si>
  <si>
    <t>RAZDJELNICI</t>
  </si>
  <si>
    <t>VODOVI I PRIBOR</t>
  </si>
  <si>
    <t>SVJETILJKE</t>
  </si>
  <si>
    <t>Pod ovom regulacijom prometa podrazumijeva se šira regulacija prometa. Ova stavka obuhvaća slijedeće radove:
- postavljanje novih i izmjena postojećih prometnih znakova svih vrsta, vertikalnih i horizontalnih, prema projektu reguliranja prometa,
- nakon prestanka privremene regulacije prometa oznake vratiti u prvobitno stanje,
- održavanje svih vertikalnih, horizontalnih znakova za svo vrijeme privremne regulacije prometa.
Cijenu projekta ponuditi prema projektu privremene regulacije prometa, ukoliko projekt postoji, a plaćanje će se izvršiti prema računu izvoditelja radova koje je izvršilo regulaciju.</t>
  </si>
  <si>
    <t>SVEUKUPNO UNUTARNJE INSTALACIJE:</t>
  </si>
  <si>
    <t>UKUPNO:</t>
  </si>
  <si>
    <t>IZRADA BETONSKOG KOLNIKA</t>
  </si>
  <si>
    <t>Izrada betonskog kolnika manipulativnog prostora debljine 20 cm, betonom sa 400 kg cementa na 1m3 ugrađenog betona. Površina se betonira u pločama veličine cca 4,0 x 6,0 m. Fuge - razdjelnice, izvode se strojem za rezanje i dimenzija 40x10 mm. Razdjelnice se zaliju cementnim mortom 1:2.</t>
  </si>
  <si>
    <t>A.</t>
  </si>
  <si>
    <t xml:space="preserve">Vanjske instalacije </t>
  </si>
  <si>
    <t>Red.
broj</t>
  </si>
  <si>
    <t>PRIPREMNI RADOVI</t>
  </si>
  <si>
    <t>Ukupno Pripremni radovi:</t>
  </si>
  <si>
    <r>
      <t>m</t>
    </r>
    <r>
      <rPr>
        <vertAlign val="superscript"/>
        <sz val="9"/>
        <rFont val="Arial"/>
        <family val="2"/>
        <charset val="238"/>
      </rPr>
      <t>3</t>
    </r>
  </si>
  <si>
    <t>GORNJI STROJ</t>
  </si>
  <si>
    <t>Ukupno Gornji stroj:</t>
  </si>
  <si>
    <t>OPREMA PROMETNICA</t>
  </si>
  <si>
    <t>HORIZONTALNA SIGNALIZACIJA</t>
  </si>
  <si>
    <t>m'</t>
  </si>
  <si>
    <t>VERTIKALNA SIGNALIZACIJA</t>
  </si>
  <si>
    <t>Dobava i postava prometnih znakova 60 x 60 ili promjera 60 cm te drugih prometnih znakova u reflektirajućoj tehnici.
Ova stavka obuhvaća:
- iskop temelja za stup znaka, postava temelja, stupa i znaka, sve prema važećim propisima, za tu vrstu radova.
Obračun po komadu postavljenog znaka.</t>
  </si>
  <si>
    <t>Ukupno Oprema prometnica:</t>
  </si>
  <si>
    <t xml:space="preserve">m' </t>
  </si>
  <si>
    <t>komplet</t>
  </si>
  <si>
    <t>PROMETNO-MANIPULATIVNE POVRŠINE</t>
  </si>
  <si>
    <t>OBJEKTI</t>
  </si>
  <si>
    <t>HORTIKULTURNO UREĐENJE</t>
  </si>
  <si>
    <t>jedinična mjera</t>
  </si>
  <si>
    <t xml:space="preserve">  cijena bez PDVa</t>
  </si>
  <si>
    <t xml:space="preserve">  cijena s PDVom</t>
  </si>
  <si>
    <t>R E KA P I T U L A C I J A</t>
  </si>
  <si>
    <t xml:space="preserve">U svim stavkama mora biti obuhvaćeno sve kompletno, tj. sav rad, materijal, skele, podupiranja, obloge (protiv urušavanja) i sl. Iskopi moraju biti pregledani po stručnoj osobi i tek tada nastaviti ugradbom. Kod izrade betonskih radova treba se pridržavati svih propisa o gradnji i sve upotrebljene materijale potvrditi odgovarajućim atestom.
Sav upotrijebljeni materijal pri betoniranju uključivo i armaturu mora biti odgovarajuće kvalitete prema postojećim propisima, standardima (HRN) i ostalim pravnim aktima kojima su obuhvaćeni betonski i armiranobetonski radovi. Radove na pripremi, ugradnji, zaštiti betona, ispitivanju materijala i betona, te sve transporte potrebno je izvršavati prema gore navedenim propisima, normama i HRN. </t>
  </si>
  <si>
    <t>1 znak na stupu - znak ograničenja brzine</t>
  </si>
  <si>
    <t>OPĆE NAPOMENE</t>
  </si>
  <si>
    <t>Za izradu svih radova po troškovniku izrađeni su Tehnički uvjeti koje je izradio Institut za građevinarstvo Hrvatske.
Ovi tehnički uvjeti su sastavni dio projekta te opisa stavaka u troškovniku za sve vrste radova. Jedinične cijene izraditi na osnovu cijena materijala, radne snage, strojeva i ostalih elemenata. Iste obuhvaćaju sav rad, materijal i organizaciju u cilju izvršenja radova u potpunosti i u skladu s projektom. Jedinične cijene za pojedine vrste radova sadrže cijene koje nisu iskazane u troškovniku, ali su neminovne za izvršenje radova predviđenih projektom kao što su:
- razni radovi u vezi s organizacijom i uređenjem gradilišta prije početka gradnje
- razni radovi u vezi s uređenjem gradilišta nakon dovršetka objekta kao što su čišćenje i uređenje terena u nožici nasipa na svaku stranu i uz pokose, uređenje prostora gdje je izvoditelj radova imao barake, strojeve, materijal i slično,
- svi ostali posredni i neposredni troškovi koji su neophodni za pravilno i pravovremeno završenje radova.</t>
  </si>
  <si>
    <t xml:space="preserve">Količine radova koje se nakon dovršenja objekata ne mogu provjeriti izmjerom, upisuju se u građevinski dnevnik ili knjigu.
Nadzorni inženjer i izvoditelj radova potvrđuje upisane količine i podatke svojim potpisom.
Sve potrebne promjene, izmjene i dopune projekata donosit će sporazumno projektant, nadzorni inženjer i izvoditelj radova. Promjene moraju biti upisane u građevinski dnevnik ili izrađeni posebni dijelovi nacrta i ovjereni potpisom projektanata, nadzornog inženjera ili odlukom koju je investitor na neki drugi način odobrio.
Za vrijeme izvođenja radova izvoditelj je dužan osigurati nesmetan promet na postojećim prometnicama i prilaznim putevima i regulirati ga odgovarajućim prometnim znacima.
Više radnje i manje radnje po ugovorenim stavkama zaračunat će se po istim cijenama.
Troškovi eventualnih zastoja zbog imovinsko-pravnih odnosa, neće se posebno obračunavati niti priznavati te trebaju biti ukalkulirani u cijenu ponuđenih radova. </t>
  </si>
  <si>
    <t>GRAĐEVINSKI RADOVI I MATERIJAL</t>
  </si>
  <si>
    <t>m</t>
  </si>
  <si>
    <t>Isporuka, transport i ugradnja PVC štitnika za kabel, duljine 1m.</t>
  </si>
  <si>
    <t xml:space="preserve">Isporuka, transport i polaganje kabela u gotov rov u zemlji. U cijenu stavke uključeno sav potrebni el.montažni pribor i materijal, te sva potrebna spajanja, ispitivanja i puštanje u rad </t>
  </si>
  <si>
    <t>SUSTAV ZAŠTITE OD MUNJE</t>
  </si>
  <si>
    <t>Izvedba spoja traka u zemlji uz primjenu križne spojnice te zalijevanje spoja tekućim bitumenom po završetku istog.</t>
  </si>
  <si>
    <t>C.</t>
  </si>
  <si>
    <t xml:space="preserve">kom </t>
  </si>
  <si>
    <t>ELEKTRIČNE INSTALACIJE</t>
  </si>
  <si>
    <t>ZEMLJANI RADOVI</t>
  </si>
  <si>
    <t>Ručni iskop rupe za temelj i izrada temelja iz betona C12/15 cijevnog pocinčanog stupića-nosača priključnog ormarića u zemlji IV. kategorije. U cijeni stavke uključena pocinčana cijev Ø 60 mm dužine 2,0 m (od toga 0,5 m u zemlji ).</t>
  </si>
  <si>
    <t>D.</t>
  </si>
  <si>
    <t>ISPITIVANJE I DOKUMENTACIJA</t>
  </si>
  <si>
    <t>UKUPNO ISPITIVANJE I DOKUMENTACIJA:</t>
  </si>
  <si>
    <t>Ispitivanje i dokumentacija</t>
  </si>
  <si>
    <r>
      <t>TVRTKA:</t>
    </r>
    <r>
      <rPr>
        <b/>
        <sz val="8"/>
        <rFont val="Arial"/>
        <family val="2"/>
        <charset val="238"/>
      </rPr>
      <t xml:space="preserve"> IPZ Uniprojekt TERRA d.o.o.</t>
    </r>
  </si>
  <si>
    <t xml:space="preserve">                Babonićeva 32, Zagreb</t>
  </si>
  <si>
    <t>TROŠKOVNIK PROJEKTIRANIH RADOVA</t>
  </si>
  <si>
    <t xml:space="preserve"> - PVC 110mm  </t>
  </si>
  <si>
    <t xml:space="preserve"> - RDC 110mm – crvena</t>
  </si>
  <si>
    <t>Izrada spoja na ostavljene izvode nakon svih radova uz uporabu potrebanog spojnog materijala i pribor. Opremu dobavlja investitor</t>
  </si>
  <si>
    <t>Sustav zaštite od munje</t>
  </si>
  <si>
    <t>0.</t>
  </si>
  <si>
    <t>OGRADA</t>
  </si>
  <si>
    <t>6.</t>
  </si>
  <si>
    <t>7.</t>
  </si>
  <si>
    <t>8.</t>
  </si>
  <si>
    <t>9.</t>
  </si>
  <si>
    <t>10.</t>
  </si>
  <si>
    <t>11.</t>
  </si>
  <si>
    <t>12.</t>
  </si>
  <si>
    <t>13.</t>
  </si>
  <si>
    <t>Uređenje zemljišta 
 - rušenje drveća
 - piljenje srušenog drveća na kratke komade
 - vađenje panjeva i njihovo premještanje
 - čišćenje šikare i niskog raslinja
 - poravnjavanje terena</t>
  </si>
  <si>
    <t>Predviđeno je uklanjanje grmlja. 
Stavka obuhvaća:
- krčenje grmlja i korijenja
- odlaganje grmlja i korijenja van trase 
- utovar, istovar, prijevoz na odlagalište do 100 m.
Obračun po m2 iskrčenog terena.</t>
  </si>
  <si>
    <t>ŠIROKI OTKOP ZEMLJE</t>
  </si>
  <si>
    <t>DONJI STROJ</t>
  </si>
  <si>
    <t>ISKOP I ZAMJENA PODTLA</t>
  </si>
  <si>
    <t>UREĐENJE POSTELJICE</t>
  </si>
  <si>
    <t xml:space="preserve">Stavkom je predviđeno uređenje do izrade nasipa ili tamponskog sloja. Stavkom su obuhvaćeni sljedeći radovi:
- planiranje posteljice na projektom predviđene kote.
- rješenje odvodnje posteljice,
- zbijanje posteljice, tako da se postigne zbijenost od 100% prema standardnom Proctorovom pokusu odnosno ME veće ili jednako 25 MN/m2 za zemljane materijale, odnosno ME &gt;= 40 MN/m2 za šljunčane materijale mjereno kružnom pločom promjera 30 cm pri optimalnoj vlažnosti materijala.
U cijenu stavke uključeni su svi pripremni i pomoćni radovi, alati i materijali.
Obračun po m2 uređene posteljice. </t>
  </si>
  <si>
    <t xml:space="preserve">Planiranje bankina i pokosa nasipa i usjeka. </t>
  </si>
  <si>
    <t>IZRADA SLOJA ČISTOĆE</t>
  </si>
  <si>
    <t xml:space="preserve">Stavkom je predviđena ugradnja filterskog sloja (sloja čistoće) od pijeska koja se izvodi ispod posteljice od veznog materijala radi zaštite planuma (opasnost od miješanja materijala). Izradi sloja može se pristupiti nakon propisno izvedenog i od nadzora preuzetog planuma.
Za izradu ovog sloja može se uporabiti pijesak ili drobljeni materijal kao i mješavina ova dva materijala. Kvaliteta materijala mora zadovoljiti zahtjeve dane u HRN. Prije početka radova izvođač mora predočiti atest o kvaliteti i uporabljivosti materijala. Materijal za izradu filterskog sloja mora se ugraditi tako da se ne ošteti profil posteljice. Zbijanje treba vršiti valjkom s 1 do 2 prijelaza ili drugim vibro strojevima. Sve nepravilnosti utvrđene za vrijeme rada treba ukloniti izvođač o svom trošku. Ova stavka obuhvaća:
- pribavljanje atesta za materijale prije početka radova
- dobava, dovoz i istovar materijala
- ugradba, valjanje i planiranje na projektiranu visinu
- kontrola ravnina i visina ugrađenog sloja
Obračun po m3 ugrađenog sloja debljine 5 cm. </t>
  </si>
  <si>
    <t>IZRADA NOSIVOG SLOJA (TAMPONA)</t>
  </si>
  <si>
    <t xml:space="preserve">d = 40 cm (asfaltirana cesta) </t>
  </si>
  <si>
    <t>Izvedbi gornjeg (bitumeniziranog) nosivog sloja može se prići nakon propisno izvedenog, ispitanog i po nadzornom inžinjeru preuzetog donjeg nosivog sloja tampona.
Ova stavka obuhvaća:
- dobava i doprema asfaltne mješavine,
- čišćenje i prskanje podloge za BNS,
- razastiranje, valjanje i njega BNS-a,
Obuhvaćen je sav rad na izradi i ugradnji BNS-a kao i sva potrebna tekuća i kontrolna ispitivanja s izradom atesta za dokaz kvalitete ugrađenog sloja. Obračun po m2 ugrađenog sloja BNS-a.</t>
  </si>
  <si>
    <t>BNS 0/16     d=6cm.</t>
  </si>
  <si>
    <t xml:space="preserve"> - AB 8     d= 4 cm.  </t>
  </si>
  <si>
    <t>Armatura armirano betonskog kolnika od armaturnih mreža Q 335 u gornjoj zoni i Q 285 udonjoj zoni i rebraste armature B500B. U jediničnu cijenu je uključena nabava, doprema, siječenje, čišćenje od hrđe, ispravljanje, postavljanje,  vezivanje,  te svi ostali radovi i materijali (podlošci i sl.) potrebiti da se armatura postavi na mjesto. Prije betoniranja nadzorni organ investitora treba pregledati ugrađenu armaturu, uloške i podloške te utvrditi čvrstoću oplate, nakon čega se smije pristupiti betoniranju. Ovim troškovnikom predviđa se slijedeća količina armature u kg.</t>
  </si>
  <si>
    <t>BETONSKI RUBNJACI</t>
  </si>
  <si>
    <t>UREĐENJE VANJSKIH PROSTORA</t>
  </si>
  <si>
    <t>OBJEKT ZA ZAPOSLENE</t>
  </si>
  <si>
    <r>
      <t>m</t>
    </r>
    <r>
      <rPr>
        <vertAlign val="superscript"/>
        <sz val="10"/>
        <rFont val="Arial"/>
        <family val="2"/>
        <charset val="238"/>
      </rPr>
      <t>3</t>
    </r>
  </si>
  <si>
    <t>VAGA</t>
  </si>
  <si>
    <t>Ukupno Vaga:</t>
  </si>
  <si>
    <t>REKAPITULACIJA OBJEKTI</t>
  </si>
  <si>
    <t>UKUPNO OBJEKTI:</t>
  </si>
  <si>
    <r>
      <t>m</t>
    </r>
    <r>
      <rPr>
        <vertAlign val="superscript"/>
        <sz val="9"/>
        <rFont val="Arial"/>
        <family val="2"/>
        <charset val="238"/>
      </rPr>
      <t>2</t>
    </r>
  </si>
  <si>
    <t>Iskop tla B kategorije u usjeku dimenzije prema bali korjena. Sadnja obuhvaća svo drveće, iskop jame prema busenu, te stavljanje gnojiva u jamu, sadnja, sa obrezivanjem korjena i krošnje, te zabijanje kolaca i zatrpavanje s nabijanjem i vezanjem. Zalijevanje s 30 l vode po stablu. Obračun se vrši po posađenom stablu</t>
  </si>
  <si>
    <t>Sjetva travne smjese prema tehničkom opisu na površinu uz dodatak mineralnog gnojiva 50 g/m2 i dispergirane celuloze za bolje prijanjanje i zadržavanje vlage na površini sjemena.</t>
  </si>
  <si>
    <t>1. Folijarna gnoidba ako je potrebno.</t>
  </si>
  <si>
    <t>2. Stalno praćenje bilja te popravljanje kolaca uz drvo.</t>
  </si>
  <si>
    <t>4. Izvođač je dužan o svoj trošak ispraviti sve loše izvedene radove.</t>
  </si>
  <si>
    <t>5. Zalijevanje i zasjenjivanje bilja, ako je potrebno, u sušnom periodu.</t>
  </si>
  <si>
    <t>6. O njegovanju površina, izvođač je i dalje dužan voditi građevinsku knjigu i dnevnik, uz pismeno odobrenje nadzornog organa kada je to potrebno.</t>
  </si>
  <si>
    <t>7. Svi se radovi vrše po posebnom ugovoru ili anexu uz navod ovih uvjeta.</t>
  </si>
  <si>
    <t>VANJSKI VODOVOD</t>
  </si>
  <si>
    <t>Fino planiranje dna rova sa naročitom točnošću da se osigura pravilno nalijeganje cijevi.</t>
  </si>
  <si>
    <t>Ispitivanje cjevovoda na tlak vodom. Punjenje cjevovoda vodom, tlačenje sa uporabom tlačne crpke, trajanje tlačne probe sa preuzimanjem te pražnjenje cjevovoda nakon dovršene tlačne probe. Uključivo izrada potrebnih uporišta, cjelokupna privremena montaža i demontaža radi ispitivanja cjevovoda, sa svim utrošenim spojnim materijalom i svi potrebni prenosi do 50 m.</t>
  </si>
  <si>
    <t>Čišćenje cjevovoda vodom i zrakom. Zrak se utiskuje pomoću kompresora. Trajanje najmanje 30 min. Voda od čišćenja će se odvoditi pomoću "kišnih cijevi" ili vreća s pijeskom do najbližeg kanalskog okna.</t>
  </si>
  <si>
    <t xml:space="preserve">Pranje i dezinfekcija cjevovoda sa utroškom  potrebne vode i dezinfekcionog materijala i atest  laboratorija. Uključivo sav rad               </t>
  </si>
  <si>
    <t>Odzračivanje ispranog cjevovoda te uključenje u uličnu, vodovodnu mrežu. Popis otvaranja zasuna prema utrošenim radnim satima upisano u građevinski dnevnik i potpisano po nadzornom organu.</t>
  </si>
  <si>
    <t>sati</t>
  </si>
  <si>
    <t>Ukupno Vanjski vodovod:</t>
  </si>
  <si>
    <t>KANALIZACIJA I ODVODNJA</t>
  </si>
  <si>
    <t>Dobava i ugradba PVC cijevi sa svim potrebnim fazonskim komadima. Brtvljenje spojeva obavezno izvesti gumenim prstenovima.</t>
  </si>
  <si>
    <t>Ispitivanje kanalizacije na protok i nepropusnost uz prisustvu nadzornog organa investitora te izdavanje atesta o vodonepropusnosti.</t>
  </si>
  <si>
    <t>Ugradba cijevi u zidove revizijskih okana i slivnika.
Stavka obuhvaća nabavu i dovoz sveg potrebnog materijala, izradu otvora, ugradnju brtve te samu ugradnju cijevi u zidove revizijskih okana i slivnika.
Obračun se vrši po komadu izvedenog elastičnog spoja.</t>
  </si>
  <si>
    <t>Ukupno Kanalizacija i odvodnja:</t>
  </si>
  <si>
    <t>Izrada tampona od šljunka u sloju 20 cm kao podloge ploče dna. Dobro zbijeno.</t>
  </si>
  <si>
    <t>Zatrpavanje oko objekta i nasipavanje gornje ploče objekta 30 dana po završetku betonaže materijalom iz iskopa uz potrebno pažljivo zbijanje. Obračun u zbijenom stanju</t>
  </si>
  <si>
    <t xml:space="preserve">Izvedba dvostrane drvene oplate za potrebe    betoniranja stijenki. U jediničnu cijenu uključena  i potrebna razupiranja i ukrućenja. </t>
  </si>
  <si>
    <t xml:space="preserve">Izvedba oplate za pokrovnu ploču sa potrebnim podupiranjem. </t>
  </si>
  <si>
    <t xml:space="preserve">VODOMJERNO OKNO </t>
  </si>
  <si>
    <t>Nabava, doprema i spravljanje i ugradba izravnavajućeg sloja betona C12/15 u smjesi 150  kg cementa na 1 m3 ugrađenog betona. Debljina sloja 10 cm.</t>
  </si>
  <si>
    <t>Dobava, ugradba i spravljanje betona za pokrovnu ploču C25/30. Beton se izvodi sa 350 kg cementa na 1 m3 ugrađenog betona.</t>
  </si>
  <si>
    <t xml:space="preserve">Nabava, doprema, savijanje, sječenje i postavljanje armature prema planu armature:
sveukupno   </t>
  </si>
  <si>
    <t>Izvedba cementnog morta omjera 1:2 po dnu i unutarnjim stijenkama rezervoarskog prostora.</t>
  </si>
  <si>
    <r>
      <t>Ugradba stupaljki od betonskog željeza</t>
    </r>
    <r>
      <rPr>
        <sz val="10"/>
        <rFont val="Symbol"/>
        <family val="1"/>
        <charset val="2"/>
      </rPr>
      <t xml:space="preserve"> </t>
    </r>
    <r>
      <rPr>
        <sz val="10"/>
        <rFont val="Arial"/>
        <family val="2"/>
        <charset val="238"/>
      </rPr>
      <t xml:space="preserve"> 18 mm ugrađenih na razmaku od 30 cm.             </t>
    </r>
  </si>
  <si>
    <t>14.</t>
  </si>
  <si>
    <t xml:space="preserve">Ispumpavanje vode iz građevinske jame uslijed oborina ili  u slučaju rada za vrijeme višeg nivoa podzemnih voda.                                  </t>
  </si>
  <si>
    <t xml:space="preserve">Nabava, doprema i ugradba lijevano željeznog poklopca veličine 60x60 cm težine 160 kg.              </t>
  </si>
  <si>
    <t>Ukupno Vodomjerno okno:</t>
  </si>
  <si>
    <t xml:space="preserve">SEPARATOR I TALOŽNIK </t>
  </si>
  <si>
    <t xml:space="preserve">Izvedba betonske podloge separatora, betonom C16/20, debljine 15 cm.                                  </t>
  </si>
  <si>
    <t xml:space="preserve">Ispumpavanje vode iz građevinske jame uslijed oborina ili u slučaju rada za vrijeme višeg nivoa podzemnih voda.                                    </t>
  </si>
  <si>
    <t>Ukupno Separator i taložnik:</t>
  </si>
  <si>
    <t>I</t>
  </si>
  <si>
    <t>II</t>
  </si>
  <si>
    <t>III</t>
  </si>
  <si>
    <t>VODOMJERNO OKNO</t>
  </si>
  <si>
    <t>Geodetski radovi za iskolčenje trase kabela, trase trake uzemljenja, cijevi i položaja priključnih ormarića. Snimanje istoga i nakon izvedbe</t>
  </si>
  <si>
    <t xml:space="preserve"> Dobava, isporuka i nasipavanje posteljice od pijeska u dva sloja po 10 cm (ispod i iznad položenog kabela) po cijeloj dužini trase u zemlji.</t>
  </si>
  <si>
    <t>Izvođenje završnog sloja sa betonom C20/25 uz nabijanje sa motornim nabijačem ispod kolničkih površina. Debljina betona mora biti 15 cm, s time da gornja kota betona bude u visini donje kote budućeg asfalta.</t>
  </si>
  <si>
    <t>Izvođenje završnog sloja asfalta. Debljina asfalta mora biti 3-6 cm, i iznivelirana sa postojećim asfaltni slojem.</t>
  </si>
  <si>
    <t>Odvoz viška zemlje iz rova za polaganje kabela i trake uzemljenja.
Ukupni volumen odvoza je:</t>
  </si>
  <si>
    <t xml:space="preserve"> - TK 59 10x2x0,8</t>
  </si>
  <si>
    <t xml:space="preserve"> - automatski osigurač B16A/1</t>
  </si>
  <si>
    <t>Označavanje trase i mjesta montaže unutar objekata, te dobava i montaža na zid uz svu potrebnu opremu i pribor uključivo s izvedbom svih potrebnih spojeva, ispitivanjem i puštanjem u rad niže navedenih vodova i pribora, komplet:</t>
  </si>
  <si>
    <t xml:space="preserve">m </t>
  </si>
  <si>
    <t xml:space="preserve">Dobava i nadžbukna montaža razvodne kutije s poklopcem za izradu izvoda za fiksni spoj </t>
  </si>
  <si>
    <t>INSTALACIJA KABELSKE KANALIZACIJE</t>
  </si>
  <si>
    <t>Iskolčenje trase KK</t>
  </si>
  <si>
    <t>Iskop rova strojni u zemlji treće kategorije</t>
  </si>
  <si>
    <t>Dobava i postavljanje pijeska u rov s razvozom i planiranje</t>
  </si>
  <si>
    <t>Dobava i postavljanje šljunka u rov s razvozom i planiranje</t>
  </si>
  <si>
    <t>Dobava i polaganje PVC trake u rov</t>
  </si>
  <si>
    <t>Iskop jame za zdence MZD1</t>
  </si>
  <si>
    <t xml:space="preserve">Dobava i montaža zdenca MZD1 u iskopanu jamu u  novoprojektiranu trasu DTK </t>
  </si>
  <si>
    <t>Strojno ili ručno zatrpavanje rova s nabijanjem</t>
  </si>
  <si>
    <t>Geodetsko snimanje infrastrukturnog objekta sa okolnim detaljem i izrada elaborata za katastar vodova i izrada izvedbeno tehničke dokumentacije</t>
  </si>
  <si>
    <t>E.</t>
  </si>
  <si>
    <t>Ispitivanje cjelokupne instalacije, izvršenje svih potrebnih mjerenja te izrada dokumentacije u 3 primjerka u cilju dokaza kontrole kvalitete električne instalacije i dokaza o kvaliteti ugrađenih materijala i proizvoda i to:
-Zapisnik o izvršenom mjerenju otpora izolacije
-Zapisnik o izvršenom mjerenju otpora petlje
-Zapisnik o izvršenom mjerenju otpora uzemljenja
-Zapisnik o izvršenoj kontroli efikasnosti zaštite od indirektnog dodira
-Zapisnik o izvršenom funkcionalnom mjerenju
-Zapisnik o izvršenom mjerenju neprekinutosti zaštitnog vodiča, glavnog vodiča i pomoćnih vodiča za izjednačenje potencijala te povezanosti metalnih masa
-isprave sukladnosti za sve materijale i proizvode
-tehničke upute za gradnju i uporabu na HR jeziku za sve materijale i proizvode koji su sastavni dio NN električne instalacije.
Predmetnu dokumentaciju potrebno je sastaviti prema Tehničkom propisu za niskonaponske električne instalacije (NN 05/10)</t>
  </si>
  <si>
    <t>Instalacija kabelske kanalizacije</t>
  </si>
  <si>
    <t>UKUPNO I - IV:</t>
  </si>
  <si>
    <t>VODOVOD I KANALIZACIJA</t>
  </si>
  <si>
    <t>Stavka obuhvaća:
- iskolčenje trase, poligonih točaka i repera sa svim potrebnim geodetskim podacima,
- osiguranje pojedinačnih točaka koje služe za rekonstrukciju osovine i visine objekata
- postavljenje poprečnih profila
- tijekom rada izvoditelj radova obavlja potrebne geodetske izmjere koje su mu potrebne za obračun izvršenih radova,
- u cijenu rada ulazi sav materijal i radna snaga
Obračunava se po m2.</t>
  </si>
  <si>
    <t xml:space="preserve">Ova stavka obuhvaća slijedeće radove:
- otkop zemlje 
- utovar otkopanog materijala u vozilo te prijevoz u nasip ili na odlagalište.
- ručni otkop uz komunalne instalacije te utovar, prijevoz i istovar na odlagalište,
- uređenje prema projektnom profilu,
- sanacija eventualnih potkopanih ili oštećenih ravnina, planiranje posteljice i zbijanje odgovarajućim valjcima
Obračun po m3 otkopanog materijala mjereno u sraslom stanju prema poprečnim profilima. </t>
  </si>
  <si>
    <t xml:space="preserve">d = 30 cm (betonski plato) </t>
  </si>
  <si>
    <t xml:space="preserve">1 znak na stupu - znak ''STOP'' </t>
  </si>
  <si>
    <t xml:space="preserve">Sekundarni krov 
 Krovna konstrukcija dvostrešna tlocrtne dimenzije 6000 x 3650 mm sa limarijom.
 Čelična podkonstrukcija izrađena od kvadratnih čeličnih profila, antikorozivno 
 zaštićena temeljnom bojom i završnim lakom. Krovne ploče T 40/190
 pocinčane i plastificirane, boja RAL 9002.   Oprema kontejner objekta za zaposlene prema specifikaciji u nacrtu i tekstu. </t>
  </si>
  <si>
    <t>TEMELJ</t>
  </si>
  <si>
    <t>- dužina (svijetlog otvora) kota 9040 mm -5mm</t>
  </si>
  <si>
    <t>- širina (svijetlog otvora) kota 3030 mm +,- 3mm</t>
  </si>
  <si>
    <t>-dubina (svijetlog otvora) kota 750 mm +10 mm, 870 + 10 mm</t>
  </si>
  <si>
    <t>- okomitost betonskih zidova (svijetli otvor) temelja na dubinu na koti 750i 870 mm, kota 3030 mm +20 mm</t>
  </si>
  <si>
    <t>ČELIČNI OKVIR ZABETONIRAN U ZIDOVE TEMELJA</t>
  </si>
  <si>
    <t>kutnici 60x60x6 mm i 100x100x10 mm)</t>
  </si>
  <si>
    <t>-dijagonale (svijetlog otvora) +, - 3 mm</t>
  </si>
  <si>
    <t>- po pravcima (9040 mm i 3030 mm) +,- 3 mm odstupanje od pravca</t>
  </si>
  <si>
    <t>- visinska kota gornje površine čeličnog okvira može odstupati od nivoa +,- 3 mm</t>
  </si>
  <si>
    <t>Ukupno Zemljani radovi</t>
  </si>
  <si>
    <t>BETONSKI RADOVI</t>
  </si>
  <si>
    <t>Betoniranje zaštitnog izravnavajućeg sloja ispod temelja vage sa betonom C20/25; X0.</t>
  </si>
  <si>
    <t>Debljina sloja d=4 cm</t>
  </si>
  <si>
    <t>Betoniranje armirano - betonskih trakastih temelja vage s betonom C30/37; XF2 s njegom betona i atestom tlačne čvrstoće. (I. faza betoniranje).</t>
  </si>
  <si>
    <t>Betoniranje armirano - betonskih trakastih temelja vage s betonom C30/37; XF2 s njegom betona i atestom tlačne čvrstoće. (II. faza betoniranje).</t>
  </si>
  <si>
    <t>Izrada sloja betona C20/25; X0 debljine 10 cm u pad 3% prema sabirnoj cijevi.</t>
  </si>
  <si>
    <t>Omnia ploče prije betoniranja ploče mosta, premazati SN vezom.</t>
  </si>
  <si>
    <t>Betoniranje ploče mosta betonom C35/45; XF2; XM1 uz potrebnu njegu betona i atestom tlačne čvrstoće.</t>
  </si>
  <si>
    <t>Dobava, savijanje i ugradnja rebraste armature B500B u svemu prema planovima armature u atestima.</t>
  </si>
  <si>
    <t>Ukupno betonski radovi</t>
  </si>
  <si>
    <t>TESARSKI RADOVI</t>
  </si>
  <si>
    <t>Oplata temelja vage i temeljnih spojnih greda (I faza betoniranja).</t>
  </si>
  <si>
    <t>Oplata temelja vage i temeljnih spojnih greda (II faza betoniranja).</t>
  </si>
  <si>
    <t>Oplata otvora i ankerskih rupa paušalno.</t>
  </si>
  <si>
    <t>Ukupno tesarski radovi:</t>
  </si>
  <si>
    <t>OSTALI RADOVI</t>
  </si>
  <si>
    <t>Dobava i ugradnja čeličnog okvira od kutnih profila u svemu prema nacrtu, obojiti temeljnom bojom ii završnom bojom:</t>
  </si>
  <si>
    <t>L 60/60/6</t>
  </si>
  <si>
    <t>L100/100/10</t>
  </si>
  <si>
    <t>Ploča odbojnik 250x20x250</t>
  </si>
  <si>
    <t>Sidra 25x6</t>
  </si>
  <si>
    <t>Sidra 40x6</t>
  </si>
  <si>
    <t>Dobava i ugradnja PVC cijevi</t>
  </si>
  <si>
    <t xml:space="preserve"> '- promjera 100 mm za odvodnju oborinske vode iz temelja jame</t>
  </si>
  <si>
    <t>Ukupno ostali radovi</t>
  </si>
  <si>
    <t>Ukupno zatravnjivanje:</t>
  </si>
  <si>
    <r>
      <t xml:space="preserve">Njegovanje cjelokupne površine kroz </t>
    </r>
    <r>
      <rPr>
        <b/>
        <sz val="10"/>
        <rFont val="Arial"/>
        <family val="2"/>
        <charset val="238"/>
      </rPr>
      <t>dvije godine</t>
    </r>
    <r>
      <rPr>
        <sz val="10"/>
        <rFont val="Arial"/>
        <charset val="238"/>
      </rPr>
      <t xml:space="preserve"> dana po završetku građenja, tj. od trenutka tehničkog prijema /ili primopredaje/ na temelju građevinske knjige i građevinskog dnevnika, te pismeno odobrenih promjena. Njegovanje obuhvaća načelno ove vrste radova:</t>
    </r>
  </si>
  <si>
    <t>UKUPNO I -IV:</t>
  </si>
  <si>
    <t>VANJSKE INSTALACIJE</t>
  </si>
  <si>
    <r>
      <t>Strojni ili ručni iskop rupe za postolje nadzemnog razvodnog ormarića, oznake na nacrtu SPMO:
Dužina:  0,5 m
Širina :   0,46 m
Dubina:  0,6 m
Volumen iskopa : 0,138 m</t>
    </r>
    <r>
      <rPr>
        <vertAlign val="superscript"/>
        <sz val="10"/>
        <rFont val="Arial"/>
        <family val="2"/>
        <charset val="238"/>
      </rPr>
      <t>3</t>
    </r>
  </si>
  <si>
    <t>Dobava i polaganje u iskopani kabelski rov:</t>
  </si>
  <si>
    <t xml:space="preserve"> - RDC 50mm – crvena-video nadzor i komunikacija vage</t>
  </si>
  <si>
    <t>Nabava, prijevoz, nasipanje i nabijanje šljunka u pripremljeni rov (za prekope) ispod kolničkih površina</t>
  </si>
  <si>
    <t>Dobava, isporuka i nasipavanje betona C8/10 u rov ispod kolnika u dva sloja ukupno 50 cm</t>
  </si>
  <si>
    <r>
      <t>m</t>
    </r>
    <r>
      <rPr>
        <sz val="11"/>
        <rFont val="Calibri"/>
        <family val="2"/>
        <charset val="238"/>
      </rPr>
      <t>²</t>
    </r>
  </si>
  <si>
    <t>Isporuka, transport i ugradnja PVC trake upozorenja s kontinuiranim natpisom "Kabel 0.4 kV" – crvena.</t>
  </si>
  <si>
    <t>UKUPNO GRAĐEVINSKI RADOVI I MATERIJAL:</t>
  </si>
  <si>
    <t xml:space="preserve"> - NYY 5G16</t>
  </si>
  <si>
    <t xml:space="preserve"> - NYY 5G4</t>
  </si>
  <si>
    <t xml:space="preserve"> - NYY 3G6</t>
  </si>
  <si>
    <t xml:space="preserve"> - NYY 3G4</t>
  </si>
  <si>
    <t xml:space="preserve"> - NYY 3G2,5</t>
  </si>
  <si>
    <t>UKUPNO ELEKTROMONTAŽNI RADOVI I MATERIJAL:</t>
  </si>
  <si>
    <t xml:space="preserve"> -3f, 60A, 400V, 50Hz elektroničko brojilo </t>
  </si>
  <si>
    <t xml:space="preserve"> - tipski komplet za rasvjetu ormara sa šuko utičnicom
te sabirnički sustav, sav potreban pričvrsni i spojni pribor, natpisne pločice sa ugraviranim tekstom, naljepnica opasnosti od udara struje, naljepnica sustava zaštite, izvedbenom električnom jednopolnom shemom, sve komplet spojeno, shemirano i pušteno u rad</t>
  </si>
  <si>
    <r>
      <t xml:space="preserve"> - odvodnik struje munje i prenapona, 3f, razine I i II u skladu s IEC 62305 udarnog vala oblika 10/350 µs i 8/20 </t>
    </r>
    <r>
      <rPr>
        <sz val="10"/>
        <rFont val="Symbol"/>
        <family val="1"/>
        <charset val="2"/>
      </rPr>
      <t>m</t>
    </r>
    <r>
      <rPr>
        <sz val="10"/>
        <rFont val="Arial"/>
        <family val="2"/>
        <charset val="238"/>
      </rPr>
      <t>s za TT/TN-S sustav</t>
    </r>
  </si>
  <si>
    <t xml:space="preserve"> - limitator 32A, 3P</t>
  </si>
  <si>
    <t xml:space="preserve"> - sklopka 25A 3P 0-1 na  DIN šinu</t>
  </si>
  <si>
    <t xml:space="preserve"> - sklopka 16A 1P 0-1 na  DIN šinu</t>
  </si>
  <si>
    <t xml:space="preserve"> - sklopka na DIN šinu 25A 1P 1-0-2</t>
  </si>
  <si>
    <t xml:space="preserve"> - automatski osigurač B10A/1</t>
  </si>
  <si>
    <t xml:space="preserve"> - automatski osigurač B16A/1 - pričuva</t>
  </si>
  <si>
    <t xml:space="preserve"> - RCD 40/4/0,03</t>
  </si>
  <si>
    <t xml:space="preserve"> - luxomat+sonda</t>
  </si>
  <si>
    <t xml:space="preserve"> - sklopnik 2P 20A/230V</t>
  </si>
  <si>
    <t xml:space="preserve"> - pomočni kontakt NC+NO</t>
  </si>
  <si>
    <t xml:space="preserve"> -sabirnički sustav, sav potreban pričvrsni i spojni pribor, natpisne pločice sa ugraviranim tekstom, naljepnica opasnosti od udara struje, naljepnica sustava zaštite, izvedbenom električnom jednopolnom shemom, sve komplet spojeno, shemirano i pušteno u rad.</t>
  </si>
  <si>
    <t>Dobava, montaža i ugradnja priključnog, nadžbuknog  TK ormara sa crone regletama, vratima i bravicom i svim spojnim i montažnim priborom.</t>
  </si>
  <si>
    <t>UKUPNO RAZDJELNICI:</t>
  </si>
  <si>
    <t xml:space="preserve"> - kvadro plastične kanalice s poklopcem</t>
  </si>
  <si>
    <t xml:space="preserve"> - PNT cijevi razne</t>
  </si>
  <si>
    <t xml:space="preserve"> - kabel H05VV-U 2X1,5</t>
  </si>
  <si>
    <t xml:space="preserve"> - kabel H05VV-U 3G1,5</t>
  </si>
  <si>
    <t xml:space="preserve"> - kabel H05VV-U 3G2,5</t>
  </si>
  <si>
    <t xml:space="preserve"> - kabel NYY 3G2,5</t>
  </si>
  <si>
    <t xml:space="preserve"> - kabel UTP cat. 5e / CS                                                       </t>
  </si>
  <si>
    <t>Dobava, montaža i spajanje nadžbuknog jPR tipkala komplet sa nadgradnom kutijom</t>
  </si>
  <si>
    <t>Dobava, montaža i spajanje nadžbukne sklopke isključne 10A, 1P komplet sa kutijom za montažu</t>
  </si>
  <si>
    <t>Dobava, montaža i spajanje nadžbukne sklopke isključne 10A, IP65, 1P komplet sa kutijom za montažu</t>
  </si>
  <si>
    <t>Dobava, montaža i spajanje nadžbukne utičnice  s 250V, 2P+PE komplet sa kutijom za montažu</t>
  </si>
  <si>
    <r>
      <t xml:space="preserve">Dobava, montaža i spajanje nadžbukne utičnice   250V, 2P+PE </t>
    </r>
    <r>
      <rPr>
        <b/>
        <sz val="10"/>
        <rFont val="Arial"/>
        <family val="2"/>
      </rPr>
      <t>dvostruke</t>
    </r>
    <r>
      <rPr>
        <sz val="10"/>
        <rFont val="Arial"/>
        <family val="2"/>
      </rPr>
      <t xml:space="preserve"> komplet sa kutijom za montažu</t>
    </r>
  </si>
  <si>
    <t>Dobava, montaža i spajanje nadžbukne utičnice  sa poklopcem 250V, 2P+PE, IP65 komplet sa kutijom za montažu</t>
  </si>
  <si>
    <t xml:space="preserve">Dobava, montaža i spajanje nadžbukne dvostruke RJ45 utičnice sa kosim insertom cat. 6, komplet sa kutijom za montažu, sitnim, spojnim i pomočnim materijalom  </t>
  </si>
  <si>
    <t>Dobava, montaža i spajanje kutije za izjednačenje potencijala u komplet sa povezivanjem svih metalnih masa kao cjevovoda, odvoda, GHV opreme itd., komplet sa sitnim, spojnim i pomočnim materijalom (vodovi obračunati u stavci 1.)</t>
  </si>
  <si>
    <t xml:space="preserve"> - vanjska jedinica klima uređaja</t>
  </si>
  <si>
    <t xml:space="preserve"> - unutarnje jedinice klima uređaja </t>
  </si>
  <si>
    <t xml:space="preserve"> - bojler</t>
  </si>
  <si>
    <t xml:space="preserve"> - rasvjeta</t>
  </si>
  <si>
    <t xml:space="preserve"> - ventilator</t>
  </si>
  <si>
    <t>UKUPNO VODOVI I PRIBOR:</t>
  </si>
  <si>
    <t>Dobava, isporuka i montaža svjetiljaka na strop objekta za zaposlene komplet sa montažnim priborom i sa ugrađenim izvorima svjetlosti. Sve svjetiljke moraju biti kompenzirane na cos fi 0,95:</t>
  </si>
  <si>
    <t xml:space="preserve"> - fluokompaktna svjetiljka 2x18, IP65</t>
  </si>
  <si>
    <t xml:space="preserve"> - fluokompaktna zidna svjetiljka 2x18, IP65</t>
  </si>
  <si>
    <t>Dobava, isporuka i montaža svjetiljaka na strop spremišta komplet sa montažnim priborom i sa ugrađenim izvorima svjetlosti. Sve svjetiljke moraju biti kompenzirane na cos fi 0,95 poput tipa:</t>
  </si>
  <si>
    <t>UKUPNO SVJETILJKE:</t>
  </si>
  <si>
    <t>Zavarivanje na metalnoj konstrukciji kontejnera trake FeZn 30x4mm na način da se na isto može uz pomoć križne spojnice pričvrstiti zemni uvodnik te izvršiti međusobno spajanje kontejnera. Nakon završenog zavarivanja mjesto vara premazati temeljnom i dekorativnom bojom kontejnera. U cijenu stavke uključene križne spojnice, izvedba spojeva te sav potrebni montažni materijal.</t>
  </si>
  <si>
    <r>
      <t>Dobava i postava Cu užeta 10mm</t>
    </r>
    <r>
      <rPr>
        <vertAlign val="superscript"/>
        <sz val="10"/>
        <rFont val="Arial"/>
        <family val="2"/>
        <charset val="238"/>
      </rPr>
      <t>2</t>
    </r>
    <r>
      <rPr>
        <sz val="10"/>
        <rFont val="Arial"/>
        <family val="2"/>
        <charset val="238"/>
      </rPr>
      <t xml:space="preserve"> od kutije za izjednačenje potencijala do PE sabirnice u GR   prosječne dužine 20 m.</t>
    </r>
  </si>
  <si>
    <t>Dobava i postava zemnih uvodnika prosječne dužine 2,5 m od trake FeZn 30x4 od položene trake u zemljanom rovu do spoja na uzemljivač objekta i oluke. Zemni uvodnik zaštiti tekućim bitumenom 30 cm ispod nivoa tla i 30 cm iznad nivoa tla.</t>
  </si>
  <si>
    <t>Dobava i postavljanje na objekt za zaposlene na standardne krovne nosače trake FeZn 25x3 mm te spajanje trake na sustav odvoda i oluke uz uporabu potrebnog standardnog materijala i pribora</t>
  </si>
  <si>
    <t>UKUPNO SUSTAV ZAŠTITE OD MUNJE:</t>
  </si>
  <si>
    <t>Dobava i montaža PEHD 50 mm cijevi u rov od MZD1 do priključnog EK ormarića</t>
  </si>
  <si>
    <t>UKUPNO INSTALACIJA KABELSKE KANALIZACIJE:</t>
  </si>
  <si>
    <t>Izrada dokumentacije izvedenog stanja ukoliko je u tijeku građenja došlo do večih izmjena u odnosu na projektnu dokumentaciju. Dokumentacija izvedenog stanja predaje se u 3 primjerka i na CD-u.</t>
  </si>
  <si>
    <r>
      <t xml:space="preserve"> OBJEKT: </t>
    </r>
    <r>
      <rPr>
        <b/>
        <sz val="8"/>
        <rFont val="Arial"/>
        <family val="2"/>
        <charset val="238"/>
      </rPr>
      <t>RECIKLAŽNO DVORIŠTE</t>
    </r>
  </si>
  <si>
    <r>
      <t xml:space="preserve">SADRŽAJ: </t>
    </r>
    <r>
      <rPr>
        <b/>
        <sz val="8"/>
        <rFont val="Arial"/>
        <family val="2"/>
        <charset val="238"/>
      </rPr>
      <t xml:space="preserve">GLAVNI PROJEKT </t>
    </r>
  </si>
  <si>
    <t>Dobava i polaganje PVC upozoravajuće trake «Pozor vodovod» za obilježavanje cjevovoda slijedeće duljine:</t>
  </si>
  <si>
    <t>Dobava i ugradnja vanjskog nadzemnog hidranta za spoj na PEHD cjevovod.
Proizvod prema HRN DIN-u 3222.
Dimenzija NO 80 mm, PN16, 
Priključci s dvije gornje “B” spojkom Ø 65 mm (DIN 14318) i jedna donja “A” spojke Ø 100 mm (DIN 14317). Sa ispustom.
Standardna boja plava, hidrantske boje niklane. Zaštita podzemnog dijela dekorodal trakom dva puta. 
Dubina ugradnje Rd=1m. 
Uključivo sav spojni, brtveni i pomoćni materijal.</t>
  </si>
  <si>
    <t xml:space="preserve">Dobava i ugradnja svog potrebnog materijala za izradu spoja nadzemnog hidranta sa PEHD cjevovodom. Uključivo spojni, brtveni i pomoćni materijal, izolacija vijčanih spojeva, bojanje i zaštitna izolacija fazonskih komada. PN16  </t>
  </si>
  <si>
    <t xml:space="preserve">Dobava i ugradba samostojećeg  hidrantskog ormarića za nadzemni hidrant. NO 80 -
Dim. 1080 x 1080 x 290 mm
Standardna pripadajuća oprema uz hidrantski ormar:
tlačna cijev Ø 75, 20m sa spojnicama x 4 kom
mlaznica Ø 75 Al sa zasunom x 2 kom
ključ za spojnice ABC x 2kom
ključ za nadzemni hidrant x 1 kom.
Ormar je boje RAL 3000 namjenjen za vanjske prostore u kompletu sa bravicom i ključem.
</t>
  </si>
  <si>
    <r>
      <t>m</t>
    </r>
    <r>
      <rPr>
        <vertAlign val="superscript"/>
        <sz val="9"/>
        <rFont val="Arial"/>
        <family val="2"/>
        <charset val="238"/>
      </rPr>
      <t>'</t>
    </r>
  </si>
  <si>
    <t>Izrada tampona od šljunka u sloju 10 cm kao podloge ploče dna okna. Dobro zbijeno.</t>
  </si>
  <si>
    <t>Izrada podložnog betona okna od C12/15, u sloju debljine 15 cm.</t>
  </si>
  <si>
    <t>Nabava i ugradnja separatora ulja i masti kao Tehnix 6 000 l ili sličan, protoka 30 l/s. Separator je dimenzija 350X130cm, cijevi promjera d=250mm. Separator ima dva metalna poklopca. U cijenu je uključeno sve komplet sa ugradbom do potpune gotovosti prema uputstvu isporučioca. Pri naručivanju posebnu pažnju obratiti na visinu otvora za inspekcijsku kontrolu koji treba biti usklađen s visinama iz projekta.</t>
  </si>
  <si>
    <t>16.</t>
  </si>
  <si>
    <t>15.</t>
  </si>
  <si>
    <t>kom.</t>
  </si>
  <si>
    <t xml:space="preserve">FF DN   80x1000 PN 16 </t>
  </si>
  <si>
    <t>T DN 80x50 PN16</t>
  </si>
  <si>
    <t>FF DN   80x300 PN 16</t>
  </si>
  <si>
    <t>17.</t>
  </si>
  <si>
    <t>18.</t>
  </si>
  <si>
    <t>19.</t>
  </si>
  <si>
    <t>20.</t>
  </si>
  <si>
    <t>21.</t>
  </si>
  <si>
    <t>22.</t>
  </si>
  <si>
    <t>23.</t>
  </si>
  <si>
    <t>24.</t>
  </si>
  <si>
    <t>25.</t>
  </si>
  <si>
    <t>26.</t>
  </si>
  <si>
    <t>27.</t>
  </si>
  <si>
    <t>28.</t>
  </si>
  <si>
    <t>29.</t>
  </si>
  <si>
    <t>30.</t>
  </si>
  <si>
    <t>31.</t>
  </si>
  <si>
    <t>32.</t>
  </si>
  <si>
    <t>33.</t>
  </si>
  <si>
    <t>34.</t>
  </si>
  <si>
    <t>35.</t>
  </si>
  <si>
    <t>36.</t>
  </si>
  <si>
    <t>Hvatač nečistoća DN 80 PN 16</t>
  </si>
  <si>
    <t>Propusni ventil  3/4"</t>
  </si>
  <si>
    <t>Koljeno ZN ŽŽ 3/4''</t>
  </si>
  <si>
    <t>Cijev ZN 3/4''</t>
  </si>
  <si>
    <t>Propusni ventil s ispustom 3/4"</t>
  </si>
  <si>
    <t>T Zn omad 3/4"</t>
  </si>
  <si>
    <t>Cijev Zn 3/4''</t>
  </si>
  <si>
    <t>Q komad 90° DN80 PN16</t>
  </si>
  <si>
    <t>Armature i Fazonski komadi sa potrebnim vijcima i brtvama</t>
  </si>
  <si>
    <t>FF DN  80x600 PN 16</t>
  </si>
  <si>
    <t>X 50 GGG PN16</t>
  </si>
  <si>
    <t>Dobava, ugradba i spravljanje betona za dno i stijenke okna C25/30. Beton se izvodi sa 350 kg cementa na 1 m3 ugrađenog betona uz dodatak za vodonepropusnost. Debljina dna 30 cm i stijenki 25 cm.</t>
  </si>
  <si>
    <t xml:space="preserve"> kom. </t>
  </si>
  <si>
    <t xml:space="preserve"> kom .</t>
  </si>
  <si>
    <t>U stavku su uključene sve brtve i vijci potrebni za spajanje armatura i fazonskih komada.</t>
  </si>
  <si>
    <t>Izvođenje geodetskih radova, a sve prema općim tehničkim uvjetima. Stavkom se obuhvaća snimanje početnog stanja i iskolčenje ograde, objekta za zaposlene, vage, infrastrukturnih trasa: struje, rasvjete, vodovoda, fekalne i oborinske kanalizacije, asfaltnog i betonskog platoa i parkirališta.
Po izvedenim radovima vrši se snimak izvedenog stanja i izrađuje geodetski elaborat izvedenog stanja, te upis u Z.K.
U cijenu ulazi sav materijal i rad na terenu.</t>
  </si>
  <si>
    <t>Odvoz preostale zemlje od iskopa na odlagalište ili rasplaniravanje po okolnom terenu. U cijenu obuhvaćen utovar, odvoz i istovar, koef. Rastresitosti 1,3</t>
  </si>
  <si>
    <t>SADNJA GRMLJA</t>
  </si>
  <si>
    <t>Nabava i doprema grmlja uzgojenog na vrtlarski način dvogodišnjeg uzrasta, kontejnerske proizvodnje i čitljive etikete. Predviđeno bilje je:</t>
  </si>
  <si>
    <t>Kopanje jama prema veličini kontejnera, podrezivanje korjena i krošnje, te sadnja sa stavljanjem gnojiva uz račun 3 l/jama i stocksorb-a (20g), zatrpavanje i zalijevanje sa 20 l vode po m2 zasađene površine.</t>
  </si>
  <si>
    <t>gnoj</t>
  </si>
  <si>
    <t>m3</t>
  </si>
  <si>
    <t>voda</t>
  </si>
  <si>
    <t>L</t>
  </si>
  <si>
    <t>SADNJA GRMLJA UKUPNO:</t>
  </si>
  <si>
    <r>
      <t>Izrada temelja za konusni okrugli stup tipa KORS 2B 1000-1 (Dalekovod) visine H = 10,0 m ili jednakovrijednog kao tip:
________________________________________________________________________________________
 iz betona kvalitete C20/25 prema statičkom proračunu. Ugradnja sidrenih vijaka pomoću šablone, ugradnja 2 (3) komada PVC cijevi Ø 63 dužine 1,5 m u temelj, te niveliranje gornje plohe temelja cementnim mortom. Temelj treba izvesti iz jednog dijela.
Dimenzije temelja: 1,0x1,0x1,1 m
Volumen temelja: 1,1   m</t>
    </r>
    <r>
      <rPr>
        <vertAlign val="superscript"/>
        <sz val="10"/>
        <rFont val="Arial"/>
        <family val="2"/>
        <charset val="238"/>
      </rPr>
      <t>3</t>
    </r>
  </si>
  <si>
    <r>
      <t>Izrada temelja za konusni okrugli stup tipa KORS 1B 600 (Dalekovod) visine H = 6,0 m ili jednakovrijednog kao tip:
________________________________________________________________________________________
 iz betona kvalitete C20/25 prema statičkom proračunu. Ugradnja sidrenih vijaka pomoću šablone, ugradnja 2 (3) komada PVC cijevi Ø 63 dužine 1,5 m u temelj, te niveliranje gornje plohe temelja cementnim mortom. Temelj treba izvesti iz jednog dijela.
Dimenzije temelja: 0,7x0,7x0,9 m
Volumen temelja: 0,441   m</t>
    </r>
    <r>
      <rPr>
        <vertAlign val="superscript"/>
        <sz val="10"/>
        <rFont val="Arial"/>
        <family val="2"/>
        <charset val="238"/>
      </rPr>
      <t>3</t>
    </r>
  </si>
  <si>
    <t>Nabijanje gornjeg sloja rova za polaganje kabela dimenzija 0.40 (0.85) x 0.6 m motornim nabijačem.
Ukupni volumen nabijanja je:</t>
  </si>
  <si>
    <t>Isto kao i st. 1 samo trake FeZn 30x4 mm kpl sa izvedbom spojeva na uzemljivač objekta za osoblje, na  uzemljivač spremišta, na uzemljivač objekta za problematični otpad, na PE sabirnicu u ormaru SPMO, na svaki stup vanjske rasvjete (6 kom) i na metalnu ogradu odlagališta (5 kom). U cijenu stavke uključen sav potrebit monterski pribor i materijal.</t>
  </si>
  <si>
    <r>
      <t xml:space="preserve">Dobava i postava na vrh gotovog temelja čeličnog osmerostranog stupa poput tipa KORS 1B 600 (Dalekovod) ili jednakovrijednog kao tip:
_______________________________________________________________________________________
 sa vrhom prilagođenim za nasad </t>
    </r>
    <r>
      <rPr>
        <b/>
        <sz val="10"/>
        <rFont val="Arial"/>
        <family val="2"/>
        <charset val="238"/>
      </rPr>
      <t>JEDNE</t>
    </r>
    <r>
      <rPr>
        <sz val="10"/>
        <rFont val="Arial"/>
        <family val="2"/>
        <charset val="238"/>
      </rPr>
      <t xml:space="preserve"> svjetiljke (Φ 76). U podnožju stup mora imati otvor sa poklopcem za smještaj stupne razdjelnice. Stup se isporučuje vruče pocinčan s temeljnim vijcima i šablonom za ugradnju istih. U cijeni stavke uključeno ožićenje stupa kabelom NYM 3G2,5 prosječne dužine 7 m.</t>
    </r>
  </si>
  <si>
    <t>Dobava, ugradnja i spajanje u stupove tipske stupne razdjelnice uključivo sa izvedbom spoja na podzemni kabel kao i na odvodni kabel do svjetiljke.</t>
  </si>
  <si>
    <t xml:space="preserve"> - tropolni osigurač rastavna sklopka, 160A sa ugrađenim 3NVO patronama 35A</t>
  </si>
  <si>
    <t xml:space="preserve"> - ormar 4x24 modula poput Schneider Pragma (550x750x165) ili jednakovrijedan tip:
______________________________________________________________________________________________</t>
  </si>
  <si>
    <t xml:space="preserve"> - minijaturni tropolni zaštitni prekidač 32A, 400V, 10 kA, C karakteristike, sa podnaponskim okidačem 230V</t>
  </si>
  <si>
    <t xml:space="preserve"> - automatski osigurač C25A/3, 10kA</t>
  </si>
  <si>
    <t xml:space="preserve"> - automatski osigurač C25A/1, 10kA</t>
  </si>
  <si>
    <t xml:space="preserve"> - automatski osigurač C16A/1, 10kA</t>
  </si>
  <si>
    <t xml:space="preserve"> - automatski osigurač B16A/1, 10kA</t>
  </si>
  <si>
    <t xml:space="preserve"> - automatski osigurač C10A/1 + RCD 25/2/0,3, 10kA</t>
  </si>
  <si>
    <t xml:space="preserve"> - automatski osigurač B10A/1, 10kA</t>
  </si>
  <si>
    <t xml:space="preserve"> - automatski osigurač B16A/1, 10kA - pričuva</t>
  </si>
  <si>
    <t xml:space="preserve"> - ormar 1x13 modula poput Schneider Pragma (336x300x141) ili jednakovrijedan tip:
______________________________________________________________________________________________</t>
  </si>
  <si>
    <t xml:space="preserve"> - RCD 25/2/0,03</t>
  </si>
  <si>
    <r>
      <t xml:space="preserve">Dobava, montaža i spajanje razdjelnika </t>
    </r>
    <r>
      <rPr>
        <b/>
        <sz val="10"/>
        <rFont val="Arial"/>
        <family val="2"/>
        <charset val="238"/>
      </rPr>
      <t>R2</t>
    </r>
    <r>
      <rPr>
        <sz val="10"/>
        <rFont val="Arial"/>
        <family val="2"/>
        <charset val="238"/>
      </rPr>
      <t xml:space="preserve"> izrađenog u standardnom ormaru za automatske osigurače, dvorednim 1x13 modula, plastičnom, nadžbuknom, sa vratima i bravicom i spojenog prema jednopolnoj shemi sa ugrađenom slijedećom opremom:</t>
    </r>
  </si>
  <si>
    <t>SPREMIŠTE I OBJEKTI ZA PRIVREMENO SKLADIŠTENJE PROBLEMATIČNOG OTPADA IZ DOMAĆINSTVA</t>
  </si>
  <si>
    <t xml:space="preserve"> - kabel NYM 2X1,5</t>
  </si>
  <si>
    <t xml:space="preserve"> - kabel NYM 3G1,5</t>
  </si>
  <si>
    <t xml:space="preserve"> - kabel NYM 3G2,5</t>
  </si>
  <si>
    <t>Dobava, montaža i spajanje nadžbukne sklopke, isključne 10A, 1P komplet sa kutijom za montažu</t>
  </si>
  <si>
    <t>Dobava, montaža i spajanje nadžbukne utičnice 250V, 2P+PE komplet sa kutijom za montažu</t>
  </si>
  <si>
    <t xml:space="preserve"> - fluo svjetiljka nadgradna, 2x36, IP65, EB, kao Siteco Monsun ili jednakovrijedna tip:
____________________________________________________________________________________________
</t>
  </si>
  <si>
    <t xml:space="preserve"> - fluo svjetiljka nadgradna, 1x36, IP65, EB, kao Siteco Monsun ili jednakovrijedna tip:
____________________________________________________________________________________________
</t>
  </si>
  <si>
    <t>OBJEKT ZA ZAPOSLENE, SPREMIŠTE I OBJEKTI ZA PRIVREMENO SKLADIŠTENJE PROBLEMATIČNOG OTPADA IZ DOMAĆINSTVA</t>
  </si>
  <si>
    <t>Dobava i polaganje u zemljani rov na dubini 0,6m  trake FeZn 30x4 mm (u cijenu stavke uključen iskop i zatrpavanje rova) te povezivanje na sustav odvoda objekta za zaposlene, spremišta i objekata za privremeno skladištenje problematičnog otpada iz domaćinstva, te na traku uzemljenja cijelokupnog odlagališta  uz uporabu potrebnog standardnog materijala i pribora</t>
  </si>
  <si>
    <t>UKUPNO SA PDV:</t>
  </si>
  <si>
    <t>Nabava i doprema drveća za sadnju iz šumskog rasadnika, visine do 400 cm</t>
  </si>
  <si>
    <r>
      <rPr>
        <i/>
        <sz val="10"/>
        <rFont val="Arial"/>
        <family val="2"/>
      </rPr>
      <t xml:space="preserve">Pinus halepensis - </t>
    </r>
    <r>
      <rPr>
        <sz val="10"/>
        <rFont val="Arial"/>
        <family val="2"/>
      </rPr>
      <t>alepski bor</t>
    </r>
    <r>
      <rPr>
        <sz val="10"/>
        <rFont val="Arial"/>
        <family val="2"/>
        <charset val="238"/>
      </rPr>
      <t xml:space="preserve">
</t>
    </r>
  </si>
  <si>
    <r>
      <rPr>
        <i/>
        <sz val="10"/>
        <rFont val="Arial"/>
        <family val="2"/>
      </rPr>
      <t xml:space="preserve">Cupressus sempervirens - </t>
    </r>
    <r>
      <rPr>
        <sz val="10"/>
        <rFont val="Arial"/>
        <family val="2"/>
      </rPr>
      <t>čempres</t>
    </r>
    <r>
      <rPr>
        <sz val="10"/>
        <rFont val="Arial"/>
        <family val="2"/>
        <charset val="238"/>
      </rPr>
      <t xml:space="preserve">
</t>
    </r>
  </si>
  <si>
    <t xml:space="preserve">SADNJA GRMLJA </t>
  </si>
  <si>
    <r>
      <rPr>
        <i/>
        <sz val="10"/>
        <rFont val="Arial"/>
        <family val="2"/>
      </rPr>
      <t>Ligustrum japonicum - kalina</t>
    </r>
    <r>
      <rPr>
        <sz val="10"/>
        <rFont val="Arial"/>
        <family val="2"/>
        <charset val="238"/>
      </rPr>
      <t xml:space="preserve">
</t>
    </r>
  </si>
  <si>
    <t>3. Dosađivanje uginulog bilja, tj. grmlja i dveća.</t>
  </si>
  <si>
    <t xml:space="preserve">Iskop zemlje C kategorije za temelje željeznih stupova dimenzija 0,4x0,4x0,6m.                         </t>
  </si>
  <si>
    <t xml:space="preserve">Betoniranje temelja željeznih stupova ograde betonom C16/20 u smjesi 250 kg cementa na 1 m3 ugrađenog betona. Stupovi se betoniraju sa ostavljanjem rupa dubine 50cm i promjera 11cm na osnom razmaku od 252 cm.. U cijenu uračunata izrada, doprema i ugradnja betona s potrebnom oplatom, nabijanjem mehaničkim sredstvima prilikom betoniranja. Montaža i učvršćivanje stupova u temelj. Visinski položaj stupova dogovorit će se kod izvedbe i o tome ovisi da li će teren biti nasipavan ili ne (kaskadna izvedba stupova). </t>
  </si>
  <si>
    <t xml:space="preserve">Betoniranje temelja željeznih stupova kolnog ulaza betonom C30/37. U cijenu uračunata izrada, doprema i ugradnja betona s potrebnom oplatom, armaturom, nabijanjem mehaničkim sredstvima prilikom betoniranja. Montaža i učvršćivanje stupova u temelj. Visinski položaj stupova dogovorit će se kod izvedbe i o tome ovisi da li će teren biti nasipavan ili ne (kaskadna izvedba stupova). </t>
  </si>
  <si>
    <t>ISKOLČENJE PLATOA I ASFALTIRANOG PRILAZA</t>
  </si>
  <si>
    <t xml:space="preserve">ISKOP HUMUSA
Ova stavka obuhvaća slijedeće radove:
- otkop zemlje
- utovar otkopanog materijala u vozilo te prijevoz u nasip ili na odlagalište na udaljenost do 100 m’
- nakon iskopa humusa na dijelu nasipa, izvršiti komprimiranje zdravice na ME 30 =20 N/mm2
Obračun po m3 iskopanog humusa mjereno snimanjem profila nakon iskopa. Humus deponirati po trasi i zaštiti pokose usjeka ili nasipa. </t>
  </si>
  <si>
    <t>Stavka obuhvaća slijedeće radove:
- iskop podtla na mjestima potrebne zamjene tla ispod trupa posteljice u debljini sloja 20-40 cm
- utovar, prijevoz i razastiranje iskopanog materijala na odlagalište 
- nabava, dobava i ugradnja nasipnog sloja od boljeg materijala (drobljeni kameni materijal, šljunak i sl., 0/63mm)
- planiranje posteljice u iskopu na točnost ± 3 cm
- ispitivanje zbijenosti i dobivanje atesta o zbijenosti
Obračun po m3 izvedenog zamjenskog sloja šljunka ili kamenog materijala.</t>
  </si>
  <si>
    <t xml:space="preserve">Izradi donjeg nosivog sloja može se pristupiti nakon propisno izvedene, ispitane i po nadzornom inženjeru preuzete posteljice ili filterskog sloja. Za izradu ovog sloja mogu se upotrijebiti šljunčani ili drobljeni kameni materijal kao i mješavina ova dva materijala. Modul stišljivosti na donjem nosivom sloju treba biti:
- za debljinu sloja 40 cm
ME=80 N/mm2 do 100 N/mm2 
Ova stavka za izradu donjeg nosivog sloja obuhvaća:
- pribavljanje atesta za materijal prije početka radova
- dobava, odvoz i istovar materijala
- ugradbu materijala, zbijanje i planiranje na projektiranu visinu
- kontrolu ravnine sloja i visine tekućeg sloja,
- sva tekuća i kontrolna ispitivanja uz ispostavljanje atesta za dokaz kvalitete ugrađenog sloja
Obračun po m3 ugrađenog sloja. </t>
  </si>
  <si>
    <t>IZVEDBA BITUMENIZIRANOG NOSIVOG SLOJA ASFALT BETONSKOG KOLNIKA (BNS)</t>
  </si>
  <si>
    <t>IZVEDBA HABAJUĆEG SLOJA KOLNIKA OD ASFALT-BETONA (HS-AB)</t>
  </si>
  <si>
    <t>Izradi ovog sloja može se prići nakon propisno izvedenog i po nadzornom inženjeru preuzetog BNS-a ili veznog sloja.
Ova stavka obuhvaća:
- dobava i doprema asfaltne mješavine,
- čišćenje i prskanje podloge za asfalt-beton
- razastiranje, valjanje i njega asfalt-betona, kao i sva potrebna tekuća i kontrolna ispitivanja s izradom atesta za dokaz kvalitete
Obračun po m2 ugrađenog sloja asfalt-betona.</t>
  </si>
  <si>
    <t>ARMATURA ARMIRANO BETONSKOG KOLNIKA</t>
  </si>
  <si>
    <t xml:space="preserve">Betonski rubnjaci dobavljaju se kao gotovi betonski elementi koji trebaju zadovoljavati slijedeće uvjete:
Marka betona mora biti minimum C25/30, frakcije agregata za beton moraju biti sastavljene od eruptivnog kamena. Gotovi betonski elementi moraju imati bridove i plohe ravne bez pukotina i oštećenja.
Način obrade vidljivih ploha uvjetovan je projektom. Ugrađivanje lomljenih komada se ne dozvoljava.
Rubnjaci se ugrađuju po pravcu i niveleti na betonsku podlogu C12/15. Ova stavka za izradu rubnjaka od gotovih betonskih elemenata obuhvaća:
- dobava gotovih betonskih elemenata rubnjaka C25/30 sa svim razvozima rubnjaka po gradilištu,
- priprema podloge s potrebnim iskopom, ili nasipavanjem i nabijanjem,
- izrada i ugradba betona C12/15 podloge sa obradom i oplatom,
- polaganje rubnjaka u beton po pravcu i niveleti.
- svi prevozi i prenosi betona i pomoćnog materijala
- zalijevanje spojnica cementnim mortom 1:4,
- njega betona,
- ispitivanje kvalitete rubnjaka i podloge sa pribavljanjem atesta.
Obračun po m’ ugrađenog rubnjaka 18/24/100 cm  </t>
  </si>
  <si>
    <t xml:space="preserve">Signalizacija se izvodi bojenjem gustom uljenom bojom bijelog tona standardne kvalitete.
Način izrade u svemu prema standardu.
U cijenu su uključeni svi pomoćni i zemljani radovi, alati i materijali.
Obračun po m’, m2  ili komadu.
</t>
  </si>
  <si>
    <t>- crta širine 10 cm za parkirališna mjesta, puna bijele boje</t>
  </si>
  <si>
    <t>- crta razdjelna širine 12 cm, puna bijele boje</t>
  </si>
  <si>
    <t>- crta razdjelna i rubna širine 12 cm, isprekidana (1m+1m) bijele boje</t>
  </si>
  <si>
    <t>- strelice za usjmjerivanje prometa, bijele boje, veličine 5×2,9 m, oblika prema projektu.</t>
  </si>
  <si>
    <t>- crta zaustavljanja puna</t>
  </si>
  <si>
    <t>1 znak na stupu - znak zabrana prometa u jednom 
smjeru</t>
  </si>
  <si>
    <t>1 znak na stupu - znak parkiralište</t>
  </si>
  <si>
    <t>Pripremni zahvati obuhvaćaju dočišćavanje terena budućih zelenih površina u neposrednom kontaktu s novoizgrađenim objektima. Očistiti sve od preostalog otpadnog građevinskog materijala. Skupljanje otpadnog materijala i odvoz na deponiju.</t>
  </si>
  <si>
    <t>Strojni iskop u zemlji C kategorije za temelje dubine do 1,3 m s ručnim dovršenjem, utovarom i odvozom na odlagalište.</t>
  </si>
  <si>
    <t>VANJSKI VODOVOD I HIDRANTSKA MREŽA</t>
  </si>
  <si>
    <r>
      <t>Iskolčenje  trase  cjevovoda, neposredno prije početka radova, sa stacioniranjem svih važnijih točaka na terenu. Iskop rova u tlu C kategorije. Dubina 1,05 m. Iskopani materijal odbacivati na jednu stranu rova, a gdje je moguće obostrano, ali tako da se osigura nesmetana doprema i spuštanje cijevi u rov. Potrebno je ostaviti slobodnu bankinu uz rov širine 0,50 m. Radovi moraju teći u potpunoj koordinaciji s montažom cijevi.
Obračun po m</t>
    </r>
    <r>
      <rPr>
        <sz val="10"/>
        <rFont val="Times New Roman"/>
        <family val="1"/>
        <charset val="238"/>
      </rPr>
      <t>³</t>
    </r>
    <r>
      <rPr>
        <sz val="10"/>
        <rFont val="Arial"/>
        <family val="2"/>
        <charset val="238"/>
      </rPr>
      <t xml:space="preserve"> izvedenog iskopa.</t>
    </r>
  </si>
  <si>
    <t xml:space="preserve">Nasipavanje posteljice za polaganje cijevi u rov agregatom granulometrije 0-2 mm debljine 10 cm uz ručno nabijanje. </t>
  </si>
  <si>
    <r>
      <t>m</t>
    </r>
    <r>
      <rPr>
        <sz val="10"/>
        <rFont val="Times New Roman"/>
        <family val="1"/>
        <charset val="238"/>
      </rPr>
      <t>³</t>
    </r>
  </si>
  <si>
    <t>Zatrpavanje rova agregatom granulometrije 0-2 mm u slojevima po 20 cm sa ručnim nabijanjem. Zatrpavati treba najprije sitnim materijalom dok se cijevi ne pokriju iznad tjemena barem 30 cm.  Naročito pažljivo treba nasipavati ispod i oko spojeva cijevi, te sa strana i neposredno iznad spojeva, te dobro nabijati ručnim nabijačima.</t>
  </si>
  <si>
    <t xml:space="preserve">Zatrpavanje rova zemljanim materijalom i probranim materijalom iz iskopa. </t>
  </si>
  <si>
    <t>Dobava i montaža cijevi PEHD DN 90 mm, uključivo svi fazonski komadi za pogonski tlak do 6 bara. Raznošenje cijevi i fazonskih  komada  duž rova na prosječnu daljinu 50 m, spuštanje u rov i poravnavanje. Montaža cijevi, fazonskih komada i armatura.</t>
  </si>
  <si>
    <t>Dobava i montaža cijevi PEHD DN 50 mm, uključivo svi fazonski komadi za pogonski tlak do 6 bara. Raznošenje cijevi i fazonskih  komada  duž rova na prosječnu daljinu 50 m, spuštanje u rov i poravnavanje. Montaža cijevi, fazonskih komada i armatura.</t>
  </si>
  <si>
    <t>Odvoz preostale zemlje od iskopa na odlagalište ili rasplaniravanje po okolnom terenu. U cijenu obuhvaćen utovar, odvoz i istovar, koef. rastresitosti 1,3.</t>
  </si>
  <si>
    <t>Tehnički opis, posebni tehnički uvjeti, obavezni su kod izvođenja radova, kao i opisi radova u pojedinim stavkama troškovnika.
Sve radove, dobava i montaže predviđene ovim troškovnikom, kao što su cijevi, izljevna i odvodna mjesta, sanitarni predmeti i uređaji, postrojenja i dr. izvesti do potpune funkcionalnosti.</t>
  </si>
  <si>
    <t>Iskolčenje trase (sanitarnog i oborinskog) cjevovoda, neposredno prije početka radova, sa stacioniranjem svih važnijih točaka na terenu. Iskop rova u tlu C kategorije. Dubina 0-2 m. Iskopani materijal odbacivati samo na jednu stranu rova, a gdje je moguće obostrano, ali tako da se osigura nesmetana doprema i spuštanje cijevi u rov. Potrebno je ostaviti slobodnu bankinu uz rov širine 0,50 m. Radovi moraju teći u potpunoj koordinaciji sa montažom cijevi. Obračun prema  profilu iz nacrta.</t>
  </si>
  <si>
    <t xml:space="preserve">Zatrpavanje rova materijalom granulacije 0-2 mm u slojevima po 20 cm sa ručnim nabijanjem. Zatrpavati treba najprije pijeskom, pa sitnim materijalom dok se cijevi ne pokriju iznad tjemena barem 30 cm. Naročito pažljivo treba nasipavati ispod i oko spojeva cijevi, te sa strana i neposredno iznad spojeva, te dobro nabijati ručnim nabijačima.  </t>
  </si>
  <si>
    <r>
      <t>Zatrpavanje ostatka rova zemljanim materijalom i probranim materijalom iz iskopa. Obračun po m</t>
    </r>
    <r>
      <rPr>
        <sz val="10"/>
        <rFont val="Times New Roman"/>
        <family val="1"/>
        <charset val="238"/>
      </rPr>
      <t>³.</t>
    </r>
  </si>
  <si>
    <t>Strojni iskop zemlje za revizijska okna oborinske odvodnje u tlu C kategorije. Dubina 0-2 m. Iskopani materijal odbacivati 1m od ruba okna. Utovar i odvoz iskopanog materijala na odlagalište ili rasplaniravanje po okolnom terenu. Obračun u m3 iskopanog materijala, prema profilu iz nacrta.</t>
  </si>
  <si>
    <t xml:space="preserve">Dobava i ugradba PEHD revizijskog okna sa svim potrebnim fazonskim komadima i brtvama. Brtvljenje spojeva obavezno izvesti gumenim prstenovima. Stavka obuhvaća i izradu armirano - betonskog prstena oko otvora te nabavku ljevano - željeznog poklopca, a sve prema nacrtu iz projekta.  Širina okna je 800 mm, dubina 90-250 cm. Obračun po komadu kompletno izvedenog i dovršenog okna. </t>
  </si>
  <si>
    <t>Iskop jama za slivnike u tlu C kategorije. Dubina 0-2 m.  Iskopani materijal odbacivati 1m od ruba rova. Utovar i odvoz iskopanog materijala na odlagalište ili rasplaniravanje po okolnom terenu. Obračun u m3 iskopanog materijala.</t>
  </si>
  <si>
    <t xml:space="preserve">Izrada slivnika unutarnjih dimenzija otvora 60/60cm sa debljinom dna i stijenki od 20 cm. Okno se izvodi pomoću drvene oplate u smjesi  sa 250 kg cementa na 1 m3 ugrađenog betona C16/20. Unutarnje stijenke okana glaziraju se cementnim mortom 1:2. Nabava, doprema i postavljanje ljevano željeznog poklopca težine 160 kg. Obračun po komadu kompletno izvedenog i dovršenog okna. </t>
  </si>
  <si>
    <r>
      <t>Strojni iskop materijala za drenažni rov u tlu "C"kategorije u svemu prema odredbama potpoglavlja 2-05 OTU-a, sa utovarom i odvozom na deponiju. Dno rova mora biti na dubini većoj od dubine smrzavanja tla, uređeno i isplanirano u zadani nagib i pad dna prema projektu. Stavka također obuhvaća, nabavu, dopremu i ugradnju perforiranih drenažnih cijevi Ø 110 od PVC-a, betona C20/25 (tajača) ispod drenažnih cijevi u debljini sloja betona 10 cm, geotekstila koji služi za zaštitu drenažnog zasipa i omatanje drenažne cijevi te filterskog sloja. Drenažne cijevi se polažu na preuzetu podlogu, oblažu se filterskim slojem od šljunka ili tucanika krupnoće 8-63 mm, debljine sukladno odredbama HRN U. S4. 062. Ugradnja filterskog kamenog sloja prema projektu izvodi se nakon ugradnje drenažne cijevi. 
Obračun po m</t>
    </r>
    <r>
      <rPr>
        <vertAlign val="superscript"/>
        <sz val="10"/>
        <rFont val="Arial"/>
        <family val="2"/>
      </rPr>
      <t>1</t>
    </r>
    <r>
      <rPr>
        <sz val="10"/>
        <rFont val="Arial"/>
        <family val="2"/>
      </rPr>
      <t xml:space="preserve"> izvedene drenaže.</t>
    </r>
  </si>
  <si>
    <r>
      <t>m</t>
    </r>
    <r>
      <rPr>
        <vertAlign val="superscript"/>
        <sz val="10"/>
        <rFont val="Arial"/>
        <family val="2"/>
      </rPr>
      <t>1</t>
    </r>
  </si>
  <si>
    <t>Odvoz preostale zemlje od iskopa na odlagalište ili rasplaniravanje po okolnom terenu. U cijenu obuhvaćen utovar, odvoz i istovar, koef. rastresitosti 1,3</t>
  </si>
  <si>
    <t xml:space="preserve">Iskop zemlje C kategorije u širokom otkopu na dubinu 0 - 4 m.            </t>
  </si>
  <si>
    <t xml:space="preserve">Ugradba stupaljki od betonskog željeza  18 mm ugrađenih na razmaku od 30 cm.             </t>
  </si>
  <si>
    <t xml:space="preserve">SABIRNI BAZEN ZA OTPADNE VODE 15m3 </t>
  </si>
  <si>
    <t xml:space="preserve">Iskop zemlje C kategorije u širokom otkopu na dubinu 0 - 6 m.            </t>
  </si>
  <si>
    <t>Izrada tampona od šljunka u sloju 30 cm kao podloge ploče dna. Dobro zbijeno.</t>
  </si>
  <si>
    <t xml:space="preserve">Odvoz preostale zemlje od iskopa sa rasplaniravanjem po odlagalištu. U cijenu obuhvaćen utovar, istovar, razvoz i rasplaniravanje po potrebi. Koeficijent rastresitosti 1,3. </t>
  </si>
  <si>
    <t>Dobava, ugradba i spravljanje betona za dno i stijenke sabirne jame C25/30. Beton se izvodi sa 350 kg cementa na 1 m3 ugrađenog betona uz dodatak za vodonepropusnost. Debljina dna 30 cm i stijenki 25 cm.</t>
  </si>
  <si>
    <t xml:space="preserve"> kom </t>
  </si>
  <si>
    <t>Ukupno Sabirni bazen za otpadne vode:</t>
  </si>
  <si>
    <t xml:space="preserve">Iskop zemlje  C kategorije u širokom otkopu na dubini 0-4 m. </t>
  </si>
  <si>
    <t>VI.</t>
  </si>
  <si>
    <t>UPOJNI DREN</t>
  </si>
  <si>
    <t xml:space="preserve">Iskop zemlje C kategorije u širokom otkopu na dubini 0-4 m. </t>
  </si>
  <si>
    <t xml:space="preserve">Odvoz preostale zemlje od iskopa sa rasplaniravanjem po odlagalištu. U cijeni obuhvaćeni utovar, istovar, razvoz i rasplaniravanje po potrebi. Koeficijent rastresitosti 1,3. </t>
  </si>
  <si>
    <t>Dobava i ugradnja s nabijanjem u sloju do 30 cm šljunka koji se postavlja na pripremljeno, nabijeno nosivo tlo. Šljunak nabiti vibracionom pločom zbijenosti ME - 80 N/mm2.</t>
  </si>
  <si>
    <t>Dobava betonskih blokova 40x20x20 cm i formiranje (izgradnja) zdenca unutarnjeg promjera 40 cm u sredini upojnog drena.  U tako formirani zdenac upušta se PVC cijev iz obodnog kanala. 
Obračun po kompletu izvedenog zdenca</t>
  </si>
  <si>
    <t>Izrada sloja od homogenog materijala (glinovito prašinasti materijali) koji se postavlja na sloj šljunka. Obračun obuhvaća prijevoz, ugradnju i kontrolu materijala, a vrši se po m3 ugrađenog   materijala. Debljine sloja cca 15 cm.
Stavka obuhvaća i fino planiranje i valjanje materijala sa točnošću 2 cm. .</t>
  </si>
  <si>
    <t>Nabava, doprema i ugradba lijevano željeznog poklopca veličine 60x60 cm težine 160 kg sa betonskim obručem debljine 15 cm.</t>
  </si>
  <si>
    <t>Ukupno Upojni dren</t>
  </si>
  <si>
    <t>SABIRNI BAZEN ZA OTPADNE VODE</t>
  </si>
  <si>
    <t>KN</t>
  </si>
  <si>
    <t>Zatrpavanje oko objekta i nasipavanje gornje ploče objekta 30 dana po završetku betonaže zemljanim materijalom i probranim materijalom iz iskopa uz potrebno pažljivo zbijanje. Obračun u zbijenom stanju</t>
  </si>
  <si>
    <t>Zatrpavanje oko izvedenih objekata zemljanim materijalom i probranim materijalom iz iskopa uz potrebno pažljivo zbijanje. Obračun u zbijenom stanju</t>
  </si>
  <si>
    <t xml:space="preserve"> na k.č. 2013/184 i na dijelu k.č.br. 2013/234 u k.o. DRNIŠ</t>
  </si>
  <si>
    <t>Rujan, 2014.</t>
  </si>
  <si>
    <t xml:space="preserve"> Iskop rova širine 85 cm i dubine 80 cm za polaganje  do 5 NN kabela i trake uzemljenja u tvrdo nabijenoj zemlji (IV. kategorija). Ukupna dužina rova je 40 m. 
Nakon polaganja kabela ponovno zatrpavanje rova uz nabijanje u slojevima uz uporabu motornog nabijača.
Ukupan volumen iskopa:</t>
  </si>
  <si>
    <t xml:space="preserve"> Iskop rova širine 40 cm i dubine 80 cm za polaganje do 2 NN kabela i trake uzemljenja u tvrdo nabijenoj zemlji (IV. kategorija). Ukupna dužina rova je 140 m. 
Nakon polaganja kabela ponovno zatrpavanje rova uz nabijanje u slojevima uz uporabu motornog nabijača.
 Ukupan volumen iskopa:</t>
  </si>
  <si>
    <t>Isto kao i st.1 samo rova širine 90 cm i dubine 140 cm za polaganje pl.cijevi 110 mm ispod asfaltiranih površina. Nakon polaganja cijevi ponovno zatrpavanje rova i nabijanje tla motornim nabijačima. Ukupna dužina rova 13 m.
 Ukupan volumen iskopa:</t>
  </si>
  <si>
    <t>Ukupno uređenje vanjskih prostora:</t>
  </si>
  <si>
    <t>Ukupno objekt za zaposlene:</t>
  </si>
  <si>
    <t>9a</t>
  </si>
  <si>
    <t>9b</t>
  </si>
  <si>
    <t>9c</t>
  </si>
  <si>
    <t>Cisterna izrađena od čeličnog lima debljine 2 mm cilindričnog</t>
  </si>
  <si>
    <t>oblika,  varena kontinuiranim varom. Cisterna je opskrbljena    otvorom za ulijevanje sa poklopcem i kolčakom za odzračivanje.    Cisterna je ispitana na vodonepropusnost, antikorozivno zaštićena   temeljnom bojom i završnim lakom RAL 3020, crvena.</t>
  </si>
  <si>
    <t>Tankvana</t>
  </si>
  <si>
    <t xml:space="preserve"> Izrađena je od cjevastih čeličnih profila dimenzija    50 x 50 x 3 mm i lima debljine 1,5 i 3 mm. Unutrašnjost tankvane    plastificirana kiselootpornim poliesterskim laminatom debljine</t>
  </si>
  <si>
    <t xml:space="preserve">  5 mm i visoke čvrstoće. Gornja strana tankvane  izrađena od    rešetkastih pocinčanih nosača koji omogućavaju prolaz tekućine u   plastificirani dio tankvane koji sprječava istjecanje opasnih tvari u   okoliš. Konstrukcija tankvane  kontinuirano vodonepropusno varena sa ugrađenim kolčakom 3/4’’ za ispust tekućine.  Konstrukcija tankvane antikorozivno zaštićena temeljnim    premazom i završnim lakom RAL 3020, crveno.     Dimenzije: 1100 x 1000 x 400 mm                                          </t>
  </si>
  <si>
    <t>9d</t>
  </si>
  <si>
    <t>9e</t>
  </si>
  <si>
    <t>9f</t>
  </si>
  <si>
    <t>9g</t>
  </si>
  <si>
    <t>9h</t>
  </si>
  <si>
    <t>9i</t>
  </si>
  <si>
    <t>9j</t>
  </si>
  <si>
    <t>9k</t>
  </si>
  <si>
    <t>9l</t>
  </si>
  <si>
    <t>9m</t>
  </si>
  <si>
    <t>9n</t>
  </si>
  <si>
    <t>9o</t>
  </si>
  <si>
    <t>9p</t>
  </si>
  <si>
    <t>9r</t>
  </si>
  <si>
    <t xml:space="preserve">Postojeći </t>
  </si>
  <si>
    <t>ukupno</t>
  </si>
  <si>
    <t>OPREMA (SASTAVNI DIO TEHNOLOŠKOG PROJEKTA)</t>
  </si>
  <si>
    <t>UKUPNO građevinski radovi</t>
  </si>
  <si>
    <t xml:space="preserve">OPREMA </t>
  </si>
  <si>
    <t xml:space="preserve">SVEUKUPNO </t>
  </si>
  <si>
    <r>
      <t xml:space="preserve">INVESTITOR: </t>
    </r>
    <r>
      <rPr>
        <b/>
        <sz val="8"/>
        <rFont val="Arial"/>
        <family val="2"/>
        <charset val="238"/>
      </rPr>
      <t>GRAD DRNIŠ</t>
    </r>
  </si>
  <si>
    <t>DRNIŠ, Trg kralja Tomislava 1</t>
  </si>
  <si>
    <r>
      <t xml:space="preserve">Rolo kontejner sa vratima i otklopnim dvokrilnim pokrovom                                                               </t>
    </r>
    <r>
      <rPr>
        <sz val="10"/>
        <color indexed="8"/>
        <rFont val="Arial"/>
        <family val="2"/>
        <charset val="238"/>
      </rPr>
      <t>Zapremnina: 32 m                                                                                              Dimenzije vanjske: 6500 x 2480 x 2500 mmNamijenjen za pražnjenje abrollkiperom preko kuke za podizanje. Izveden prema  normi DIN 30722. Napravljen od kvalitetnog čeličnog lima, stranice i vrata od čeličnog  lima debljine 3 mm, dno suza lim debljine 3/4 mm te od INP profil 180 mm, a stranice  ojačane ''U'' profilima 300 x 60 mm razmaka min 750 mm, nakošenim za 30º.  Vrata na zadnjoj strani kontejnera, dvokrilna na šarkama Ø 40 mm s mogućnošću  otvaranja pod kutem od 270 stupnjeva i prihvatom na bočnu stranicu kontejnera.  Opremljena centralnim sigurnosnim zatvaračem.  Gornje stranice kontejnera ojačane cijevima 80 x 40 x 4 mm.  Uška za prihvat i pražnjenje ojačana čeličnim pločama, udaljenost od kotača do kotača  2170 mm. Otklopni dvokrilni pokrov sa dimenzijama krila 6000 x 1200 x 80 mm. Izrađen od čeličnih  cijevi i profiliranog pocinčanog i lakiranog lima T 18/140 mm.  Podizanje krila vrata pomoću ručnog reduktora.Antikorozivna zaštita sa dva sloja temeljne boje i dvostruki sloj završne boje prema  želji i potrebama naručitelja, ovisno o vrsti otpada koji se prikuplja.</t>
    </r>
  </si>
  <si>
    <r>
      <t xml:space="preserve">Pres kontejner za samopodizač </t>
    </r>
    <r>
      <rPr>
        <sz val="10"/>
        <color indexed="8"/>
        <rFont val="Arial"/>
        <family val="2"/>
        <charset val="238"/>
      </rPr>
      <t xml:space="preserve">                                         Zapremina 10 m3 .  Prihvat i sabijanje u prosjeku 5-10 puta silom od 300 kN. Ugrađeni kotači za manevre. Pogonski dio hidraulike te elektropogon zaštićen je odgovarajućim  zaštitnim (elektronskim) sklopom. Komora za ubacivanje otpada potpuno  odijeljena, zaštićen je tlačni dio. Otvor komore za ubacivanje otpada sa adekvatnim poklopcem koji se otvara i zatvara osloncem na plinske (amortizere) opruge. Za pogon press kontejnera (koji se pokreće trofaznim elektromotorom (5,5 KW)  3 x 400V/16A. Konstrukcija preskontejnera prilagođena za odvoženju samopodizačem sukladno normi ISO 30702. Kontejner zaštićen temeljnim premazom 2 put i lakiran rezistol lakom zelene boje RAL 6001.                                                                                           Dimenzije 4360 x 1740 x 2504 mm</t>
    </r>
  </si>
  <si>
    <r>
      <t>Rolo kontejner od čeličnog lima otvoreni sa ceradom</t>
    </r>
    <r>
      <rPr>
        <sz val="10"/>
        <color indexed="8"/>
        <rFont val="Arial"/>
        <family val="2"/>
        <charset val="238"/>
      </rPr>
      <t xml:space="preserve">                                      Zapremina 12 m3 .                                                               Namijenjen za pražnjenje putem abrollkipera. Kuka za podizanje prema DIN 30 722.  NINP profil min 180 mm. Stranice ojačane zakrivljenim U - profilima min 50/100/50/3 mm razmaka. min 750 mm. Var nepropusan na svim spojevima. Vrata kontejnera dvokrilna s mogućnošću otvaranja pod kutem od 270 stupnjeva. Vrata opremljena centralnim sigurnosnim zatvaračem. Stranice i vrata od lima debljine 3 mm, dno lim debljine 4 mm. Vrata kontejnera   od INP profila min 180 mm. Gornje stranice kontejnera ojačane cijevi promjera min 80 mm i debljine 4 mm. Površinska zaštita dva sloja temeljne boje i dvostruki sloj završne boje, standard RAL 6001 zelena.                                                       Dimenzije 5000 x 1550 x 2480 mm</t>
    </r>
  </si>
  <si>
    <r>
      <t xml:space="preserve">Zatvoteni kontejner za samopodizać  </t>
    </r>
    <r>
      <rPr>
        <sz val="10"/>
        <color indexed="8"/>
        <rFont val="Arial"/>
        <family val="2"/>
        <charset val="238"/>
      </rPr>
      <t xml:space="preserve">                         Zapremina 7 m3 .                                                                                     Osnovna konstrukcija kontejnera izrađena od kvalitetnih Če profila 60x55x4 mm i 70x60x4 mm obložena hladno valjanim Če limom debljine 3 mm. Izvedba kontejnera   zatvorena sa vratima, šarniri fi 22 kontinuirano. Ugrađene torzione opruge 2 komada za podizanje. Narbe za zatvaranje i zaključavanje. Prihvat kontejnera se vrši preko uški za podizanje. .Kontejner pjeskaren, te zaštićen temeljnim premazom i lakom.                                                                                            Dimenzije 3800 x 1600 x 1630 mm </t>
    </r>
  </si>
  <si>
    <r>
      <t xml:space="preserve">Zatvoteni kontejner za samopodizać  </t>
    </r>
    <r>
      <rPr>
        <sz val="10"/>
        <color indexed="8"/>
        <rFont val="Arial"/>
        <family val="2"/>
        <charset val="238"/>
      </rPr>
      <t xml:space="preserve">                         Zapremina 5m3 .                                                                                     Osnovna konstrukcija kontejnera izrađena od kvalitetnih Če profila 60x55x4 mm i 70x60x4 mm obložena hladno valjanim Če limom debljine 3 mm. Izvedba kontejnera   zatvorena sa vratima, šarniri fi 22 kontinuirano. Ugrađene torzione opruge 2 komada za podizanje. Narbe za zatvaranje i zaključavanje. Prihvat kontejnera se vrši preko uški za podizanje. .Kontejner pjeskaren, te zaštićen temeljnim premazom i lakom.                                                                                            Dimenzije 3400x 1300 x 1630mm  </t>
    </r>
  </si>
  <si>
    <r>
      <t xml:space="preserve">Zatvoteni kontejner za samopodizać  </t>
    </r>
    <r>
      <rPr>
        <sz val="10"/>
        <color indexed="8"/>
        <rFont val="Arial"/>
        <family val="2"/>
        <charset val="238"/>
      </rPr>
      <t xml:space="preserve">                         Zapremina 3 m3 .                                                                                     Osnovna konstrukcija kontejnera izrađena od kvalitetnih Če profila 60x55x4 mm i 70x60x4 mm obložena hladno valjanim Če limom debljine 3 mm. Izvedba kontejnera   zatvorena sa vratima, šarniri fi 22 kontinuirano. Ugrađene torzione opruge 2 komada za podizanje. Narbe za zatvaranje i zaključavanje. Prihvat kontejnera se vrši preko uški za podizanje. .Kontejner pjeskaren, te zaštićen temeljnim premazom i lakom.                                                                                            Dimenzije 2600x1100x1500 mm</t>
    </r>
  </si>
  <si>
    <r>
      <t xml:space="preserve">Kontejner za odjeću                                                                                </t>
    </r>
    <r>
      <rPr>
        <sz val="10"/>
        <color indexed="8"/>
        <rFont val="Arial"/>
        <family val="2"/>
        <charset val="238"/>
      </rPr>
      <t>Kontejner  izrađen iz čeličnog lima debljine 1,5 mm. S prednje strane  izveden otvor za ubacivanje odječe sa vratima koja sprečavaju krađu  iz kontejnera.  Sa prednje strane vrata za pražnjenje kontejnera, na šarnir i bravu sa ključem. Kontejner se na tlo oslanja na četiri fiksne nogice visine 60 mm. Posuda za prihvat  izrađena od poliesterskog laminata dimenzija 900x820x700 mm. Kontejner   zaštićen temeljnom bojom i završnim lakom.                                                                   Dimanzija 1560x960x940 mm</t>
    </r>
  </si>
  <si>
    <r>
      <t xml:space="preserve">Montažni kontejner za problematični otpadiz domaćinstva </t>
    </r>
    <r>
      <rPr>
        <sz val="10"/>
        <color indexed="8"/>
        <rFont val="Arial"/>
        <family val="2"/>
        <charset val="238"/>
      </rPr>
      <t xml:space="preserve">         Zidovi obloženi termopanelom debljine 50 mm. Prozori PVC dim. 600x600 mm. Vrata metalna dvokrilna  klizna - termoizolirana. Prenosiva rampa viličarom.                                                                                                 Dimenzija 6000x2400x2600 mm</t>
    </r>
  </si>
  <si>
    <r>
      <t>Oprema montažnih kontejnera</t>
    </r>
    <r>
      <rPr>
        <sz val="10"/>
        <color indexed="8"/>
        <rFont val="Arial"/>
        <family val="2"/>
        <charset val="238"/>
      </rPr>
      <t xml:space="preserve"> za problematičan otpad iz domaćinstva</t>
    </r>
  </si>
  <si>
    <r>
      <t>Rampa za ulaz u kontejner</t>
    </r>
    <r>
      <rPr>
        <sz val="10"/>
        <color indexed="8"/>
        <rFont val="Arial"/>
        <family val="2"/>
        <charset val="238"/>
      </rPr>
      <t xml:space="preserve">                                                 Dimenzije: 2400 x 2500 x 250 mm. Izrađena je od čeličnih profila i čeličnog suza lima debljine ¾ mm</t>
    </r>
  </si>
  <si>
    <r>
      <t xml:space="preserve">Kontejner za stare akumulatore  </t>
    </r>
    <r>
      <rPr>
        <sz val="10"/>
        <color indexed="8"/>
        <rFont val="Arial"/>
        <family val="2"/>
        <charset val="238"/>
      </rPr>
      <t xml:space="preserve">                                                       Dimenzije: 1200 x 800 x 900 mm                                       Zapremina: 1 m3                                                                                Kontejner namijenjen za skladištenje i prijevoz starih    akumulatora. Izrađen od čeličnog pocinčanog lima   debljina 1,5 mm, 2 mm i rebrastog lima ¾ mm te   čeličnih cijevi dimenzija 40 x 40 x 3 mm,   30 x 30 x 3 mm, 20 x 20 x 2,5 mm te čelične šipke    promjera Ø 6 mm i Ø 10 mm.  Kontejner   plastificirane  unutrašnjosti kiselootpornim laminatom visoke čvrstoće i otpornosti na habanje.   Na podu kontejnera ugrađen kolčak ¾“ koji služi za    ispuštanje taloga i tekućine.  Lim antikorozivno zaštićen temeljnom bojom i lakom crvene boje RAL 3020. </t>
    </r>
  </si>
  <si>
    <r>
      <t xml:space="preserve">Cisterna sa tankvanom      </t>
    </r>
    <r>
      <rPr>
        <sz val="10"/>
        <color indexed="8"/>
        <rFont val="Arial"/>
        <family val="2"/>
        <charset val="238"/>
      </rPr>
      <t xml:space="preserve">Zapremina =500 l   </t>
    </r>
    <r>
      <rPr>
        <b/>
        <sz val="10"/>
        <color indexed="8"/>
        <rFont val="Arial"/>
        <family val="2"/>
        <charset val="238"/>
      </rPr>
      <t xml:space="preserve">                  </t>
    </r>
    <r>
      <rPr>
        <sz val="10"/>
        <color indexed="8"/>
        <rFont val="Arial"/>
        <family val="2"/>
        <charset val="238"/>
      </rPr>
      <t>Dimenzije: Ø 800 x 1150 mm ( š x v )</t>
    </r>
  </si>
  <si>
    <r>
      <t xml:space="preserve">Kontejner za stare baterije  </t>
    </r>
    <r>
      <rPr>
        <sz val="10"/>
        <color indexed="8"/>
        <rFont val="Arial"/>
        <family val="2"/>
        <charset val="238"/>
      </rPr>
      <t xml:space="preserve">                                                                        Dimenzije: 470x310x550 mm                               Zapremina:80 l                                                                                          Kontejner je izrađen od troslojnog poliesterskog l aminata, boja crvena RAL 3020.   Kontejner  opskrbljen posudom za igle.  Zaključavanje  ključem.   </t>
    </r>
  </si>
  <si>
    <r>
      <t xml:space="preserve">Kontejner za fluorescentne cijev   </t>
    </r>
    <r>
      <rPr>
        <sz val="10"/>
        <color indexed="8"/>
        <rFont val="Arial"/>
        <family val="2"/>
        <charset val="238"/>
      </rPr>
      <t xml:space="preserve">                                                     Dimenzije: 1810 x 800 x 1220 mm                                               Izrađen od pocinčanog lima, antikorozivno zaštićen temeljnim    premazom i lakiran završnim lakomcrvene boje RAL 3020 i zelene   boje RAL 6005. Vrata na kontejneru se nalaze na bočnoj strani,  dimenzija 680 x 920 mm. Opskrbljen  šarkama i cilindar bravom.</t>
    </r>
  </si>
  <si>
    <r>
      <t xml:space="preserve">Kontejner za zauljenu ambalažu, filtere                                 </t>
    </r>
    <r>
      <rPr>
        <sz val="10"/>
        <color indexed="8"/>
        <rFont val="Arial"/>
        <family val="2"/>
        <charset val="238"/>
      </rPr>
      <t xml:space="preserve">    Dimenzije: 470x310x550 mm                                  Zapremina:80 l                                                                                       Kontejner je izrađen od troslojnog poliesterskog l aminata, boja crvena RAL 3020.   Kontejner  opskrbljen posudom za igle.  Zaključavanje  ključem.</t>
    </r>
  </si>
  <si>
    <r>
      <t xml:space="preserve">Ormar za elektronički otpad  </t>
    </r>
    <r>
      <rPr>
        <sz val="10"/>
        <color indexed="8"/>
        <rFont val="Arial"/>
        <family val="2"/>
        <charset val="238"/>
      </rPr>
      <t xml:space="preserve">                                                           Dimenzije: 1600 x 800 x 1300 mm                                                    Kontejner  namijenjen odlaganju opasnih vrsta elektroničkog   otpada. Osnovna konstrukcija kontejnera izrađena od čeličnih kvadratnih cijevi 40 x 40 x 2 mm. Unutrašnjost koncipirana kao police tako da se unutar ormara nalaze dva prostora dimenzija 1100 x 700 x 550 mm i tri prostora dimenzija 380 x 700 x 350 mm. Ormar opremljen sa četiri poliamidna kotača dimenzija Ø 160 mm, nosivosti 200 kg po kotaču. Na prednjoj strani ormara dupla klizna vrata opremljena bravom i mogućnošću zaključavanja. Antikorozivna je zaštita   temeljnom bojom i završnim lakom u boji siva, RAL 7001</t>
    </r>
  </si>
  <si>
    <r>
      <t xml:space="preserve">Box paleta                                                                  </t>
    </r>
    <r>
      <rPr>
        <sz val="10"/>
        <color indexed="8"/>
        <rFont val="Arial"/>
        <family val="2"/>
        <charset val="238"/>
      </rPr>
      <t>Dimenzije: 1200 x 800 x 830 mm ( d x š x v )                         Konstrukcija je izrađena od čeličnih cijevi i kutnih profila,   međusobno spojenih zavarivanjem. Ispuna stranica je   izvedena od vibro pletiva otvora oka OK 50.  Paleta sa dvostruko preklopnim vratašcima i nogicama unutar   dimenzija. Antikorozivna zaštita izvedena vrućim pocinčavanjem</t>
    </r>
  </si>
  <si>
    <r>
      <t xml:space="preserve">Posude za skupljanje eluata  u box paletama                                                      </t>
    </r>
    <r>
      <rPr>
        <sz val="10"/>
        <color indexed="8"/>
        <rFont val="Arial"/>
        <family val="2"/>
        <charset val="238"/>
      </rPr>
      <t xml:space="preserve"> Dimenzije 1150x750x50 mm izrađene od čeličnog lima s kiselo otprnim premazom</t>
    </r>
  </si>
  <si>
    <r>
      <t xml:space="preserve">Kontejner za citotoksike i citostatike                                 </t>
    </r>
    <r>
      <rPr>
        <sz val="10"/>
        <color indexed="8"/>
        <rFont val="Arial"/>
        <family val="2"/>
        <charset val="238"/>
      </rPr>
      <t>Dimenzije: 470 x 310 x 550 mm                 Zapremina: 80 l Kontejner je izrađen od troslojnog poliesterskog l aminata, boja crvena RAL 3020.   Kontejner  opskrbljen posudom za igle.  Zaključavanje  ključem.</t>
    </r>
  </si>
  <si>
    <r>
      <t xml:space="preserve">Kontejner za stare lijekove                                              </t>
    </r>
    <r>
      <rPr>
        <sz val="10"/>
        <color indexed="8"/>
        <rFont val="Arial"/>
        <family val="2"/>
        <charset val="238"/>
      </rPr>
      <t>Dimenzije: 470 x 310 x 550 mm              Zapremina: 80 l                                           Kontejner je izrađen od troslojnog poliesterskog   laminata, boja bijela sa crvenim natpisom.   Zaključavanje kontejnera vrši se  ključem.</t>
    </r>
  </si>
  <si>
    <r>
      <t xml:space="preserve">Polica za odlaganje                                                             </t>
    </r>
    <r>
      <rPr>
        <sz val="10"/>
        <color indexed="8"/>
        <rFont val="Arial"/>
        <family val="2"/>
        <charset val="238"/>
      </rPr>
      <t>Dimenzije: 1500 x 600 x 1800 mm ( d x š x v ) Konstrukcija police izrađena od čeličnih cijevi   dimenzija 30 x 30 x 2 mm na tri razine. Ispuna polica   izvedena od drvene vodootporne   QSB ploče učvršćene vijcima na čeličnu konstrukciju.  Antikorozivno zaštićeno temeljnom bojom i završnim   lakom. Police na visini 1100, 1400 i 1800 mm</t>
    </r>
  </si>
  <si>
    <r>
      <t>Drvena EUR paleta</t>
    </r>
    <r>
      <rPr>
        <sz val="10"/>
        <color indexed="8"/>
        <rFont val="Arial"/>
        <family val="2"/>
        <charset val="238"/>
      </rPr>
      <t xml:space="preserve"> 1200×800mm</t>
    </r>
  </si>
  <si>
    <r>
      <t>Sekundarni spremnik</t>
    </r>
    <r>
      <rPr>
        <sz val="10"/>
        <color indexed="8"/>
        <rFont val="Arial"/>
        <family val="2"/>
        <charset val="238"/>
      </rPr>
      <t xml:space="preserve">                                                                              Na policama   sekundarni spremnik (tankvana) od kiselootpornog materijala  na koji se odlažu kemijski otpad u ambalaži                           Dimenzija  za odlaganje 600x500x50 mm</t>
    </r>
  </si>
  <si>
    <r>
      <t xml:space="preserve">Komplet za crpljenje koncentriranih lužina i kiselina               </t>
    </r>
    <r>
      <rPr>
        <sz val="10"/>
        <color indexed="8"/>
        <rFont val="Arial"/>
        <family val="2"/>
        <charset val="238"/>
      </rPr>
      <t>Motor MA5, crijevni priključak 3/4'', 2,5 m crijeva. Pištolj za istakanje. Kapacitet40-70 l/min. Dobavna visina 2-8 m. Motor  0,25 kw-230V  Kabel sa utikačem.</t>
    </r>
  </si>
  <si>
    <r>
      <t xml:space="preserve">Kontejner za skladištenje zapaljivih tekućina                                   </t>
    </r>
    <r>
      <rPr>
        <sz val="10"/>
        <color indexed="8"/>
        <rFont val="Arial"/>
        <family val="2"/>
        <charset val="238"/>
      </rPr>
      <t>Izrađen od termopanela debljine 80 mm FW 60. Tankvana zapremine 160 l sa pocinčanom rešetkom. Police montažne - demontažne. Vrata ood termopanela debljine 80 mm  dvokrilna sa protupožarnim dovratnikom.  Ventilacija prirodna . Otvori na dvije visine  fi 200mm                          Dimenzije 1600x500x2000 mm</t>
    </r>
  </si>
  <si>
    <r>
      <t xml:space="preserve">Ručni paletni viličar                                                                         </t>
    </r>
    <r>
      <rPr>
        <sz val="10"/>
        <color indexed="8"/>
        <rFont val="Arial"/>
        <family val="2"/>
        <charset val="238"/>
      </rPr>
      <t xml:space="preserve"> Ručni paletni viličar, nosivosti 2200 kg, dužina </t>
    </r>
    <r>
      <rPr>
        <b/>
        <sz val="10"/>
        <color indexed="8"/>
        <rFont val="Arial"/>
        <family val="2"/>
        <charset val="238"/>
      </rPr>
      <t>vilica 820mm</t>
    </r>
    <r>
      <rPr>
        <sz val="10"/>
        <color indexed="8"/>
        <rFont val="Arial"/>
        <family val="2"/>
        <charset val="238"/>
      </rPr>
      <t xml:space="preserve">, visina dizanja 85-200mm, kotaći-poliuretan, težina 65 kg           </t>
    </r>
  </si>
  <si>
    <r>
      <t>Rampa</t>
    </r>
    <r>
      <rPr>
        <sz val="10"/>
        <color indexed="8"/>
        <rFont val="Arial"/>
        <family val="2"/>
        <charset val="238"/>
      </rPr>
      <t xml:space="preserve"> za ulaz-izlaz viličara u rol kontejnere                                Dimenzija 1200x2500x250 mm, izrađen od čeličnih profila i čeličnog lima. Rampe treba izraditi isporučilac rol kontejnera radi prilagodbe visine i dužine rampe. Rampa prenosiva viličarom.</t>
    </r>
  </si>
  <si>
    <r>
      <t xml:space="preserve">Prijenosna LED svjetiljka </t>
    </r>
    <r>
      <rPr>
        <sz val="10"/>
        <color indexed="8"/>
        <rFont val="Arial"/>
        <family val="2"/>
        <charset val="238"/>
      </rPr>
      <t xml:space="preserve">                                                                              Za osvjetljavanje unutrašnjosti rol kontejnera. Opremljene odgovarajćin akumulatorom.</t>
    </r>
  </si>
  <si>
    <r>
      <t xml:space="preserve">Ploča na ulazu s natpisom  </t>
    </r>
    <r>
      <rPr>
        <sz val="10"/>
        <color indexed="8"/>
        <rFont val="Arial"/>
        <family val="2"/>
        <charset val="238"/>
      </rPr>
      <t>:                                                                                        - naziv reciklažnog dvorišta,                                                                                 - skraćeni naziv trgovačkog društva ili obrta                                                 - broj upisnika u očevidnik reciklažnih dvorišta                                               - radno vrijeme</t>
    </r>
  </si>
  <si>
    <r>
      <t xml:space="preserve">Ploča na ulazu </t>
    </r>
    <r>
      <rPr>
        <sz val="10"/>
        <color indexed="8"/>
        <rFont val="Arial"/>
        <family val="2"/>
        <charset val="238"/>
      </rPr>
      <t>sa popisom vrste otpada koji se primaju u reciklažnom dvorištu</t>
    </r>
  </si>
  <si>
    <r>
      <t>Ploča uz kontejne</t>
    </r>
    <r>
      <rPr>
        <sz val="10"/>
        <color indexed="8"/>
        <rFont val="Arial"/>
        <family val="2"/>
        <charset val="238"/>
      </rPr>
      <t>r (800x500 mm)  sa natpisom vrste otpada i ključnim brojem, Tabla se vješa na ogradu iza kontejnera a ako to nije moguće samostojeća tabla uz kontejne ili ovješena na kontejneru</t>
    </r>
  </si>
  <si>
    <r>
      <t xml:space="preserve">Protupožarni aparati </t>
    </r>
    <r>
      <rPr>
        <sz val="10"/>
        <color indexed="8"/>
        <rFont val="Arial"/>
        <family val="2"/>
        <charset val="238"/>
      </rPr>
      <t>(S9 i S12)</t>
    </r>
  </si>
  <si>
    <r>
      <t>Protupožarni aparati</t>
    </r>
    <r>
      <rPr>
        <sz val="10"/>
        <color indexed="8"/>
        <rFont val="Arial"/>
        <family val="2"/>
        <charset val="238"/>
      </rPr>
      <t xml:space="preserve"> (S50)</t>
    </r>
  </si>
  <si>
    <r>
      <t>Obuka kadrova</t>
    </r>
    <r>
      <rPr>
        <sz val="10"/>
        <color indexed="8"/>
        <rFont val="Arial"/>
        <family val="2"/>
        <charset val="238"/>
      </rPr>
      <t xml:space="preserve"> i puštanje u rad</t>
    </r>
  </si>
  <si>
    <r>
      <t>Sredstvo</t>
    </r>
    <r>
      <rPr>
        <sz val="10"/>
        <color indexed="8"/>
        <rFont val="Arial"/>
        <family val="2"/>
        <charset val="238"/>
      </rPr>
      <t xml:space="preserve"> za upijanje izlivenih  tekućina u incidentnim situacijama</t>
    </r>
  </si>
  <si>
    <r>
      <t xml:space="preserve">Vaga </t>
    </r>
    <r>
      <rPr>
        <sz val="10"/>
        <color indexed="8"/>
        <rFont val="Arial"/>
        <family val="2"/>
        <charset val="238"/>
      </rPr>
      <t>- mala-400 kg</t>
    </r>
  </si>
  <si>
    <r>
      <t>Kontejne</t>
    </r>
    <r>
      <rPr>
        <sz val="10"/>
        <color indexed="8"/>
        <rFont val="Arial"/>
        <family val="2"/>
        <charset val="238"/>
      </rPr>
      <t>r za  miješani komunalni otpad 1100 l</t>
    </r>
  </si>
  <si>
    <t>Ukupno Donji radovi:</t>
  </si>
  <si>
    <t>P-2499</t>
  </si>
  <si>
    <t>Nabava, doprema i ugradba panelne ograde tipa kao Nylofor 3D PRO sa stupom Bekafix, ili jednakovrijedno. Dimenzija  panela 2500x1930 mm, otvor oka 200x50 mm te 100x50 mm na ojačanim dijelovima. Žica je pocinčana i plastificirana sa slojem PVC-a od min. 200 mikrona i promjera je 5,0mm.  Stup je H profil presjeka 70x44 mm, a visine 2475mm. Stupovi su pocinčani u skladu s normom Euro 10346 ili jednakovrijedno i plastificirani (min. 60 mikrona). Stupovi se betoniraju u ostavljene rupe dubine 50cm i promjera 11cm na osnom razmaku od 252 cm. Paneli se postavljaju na stupove pomoću metalnih spojnica i sigurnosnih inox vijaka sa samopucajućom glavom. Boja zelena RAL 6005 ili jednakovrijedno.</t>
  </si>
  <si>
    <t>U sklopu ograde izvesti kolna ulazna vrata veličine 600/189 (173) cm s mrežnom žičanom ispunom, komplet sa okovima i  bravom sa uključenim ključevima. Boja zelena RAL 6005 ili jednakovrijedno ili po dogovoru sa investitorom. Stavka uključuje sve do pune gotovosti.</t>
  </si>
  <si>
    <t xml:space="preserve">Nabava, doprema i montaža do pune gotovosti montažnog objekta - kontejner kućica kao objekt za zaposlene. Objekt je dimenzija 6 x 2,4 x 2,6 m  Stavka uključuje nabavu, dopremu i spajanje kontejnera na lokaciji na pripremljene priključke vodovodne instalacije i kanalizacije te elektro instalacije.
Čelična konstrukcija kontejnera, nosivi stupovi, pod i krov, izrađeni su od hladnovaljanih profila debljine 3 mm. 
Antikorozivno zaštićeni temeljnim premazom i završnim lakom boje u RAL tonu 9002 ili jednakovrijedno. Zidovi su izrađeni od termopanela debljine 50 mm, izolacija poliuretan. 
Krov kontejnera završno je plastificiran poliesterskim laminatom debljine 5 mm i parafiniran zbog potpune vodonepropusnosti. Odvod oborinskih voda riješen je putem slobodnog pada oborina sa površine krova.
Strop je termoizoliran mineralnom vunom debljine 100 mm, završno iznutra obložen sa Iveral bijeli debljine 10 mm.
Pod kontejnera zatvoren je odozdo čeličnim limom debljine 1,25 mm, bitumeniziran Epoxy bitumenom ili jednakovrijedno, termoizolacija mineralna vuna debljine 100 mm, parna brana od PE folije. Kao završni sloj na gornjoj površini QSB drvena vodootporna ploča debljine 20 mm te završno linoleum.
</t>
  </si>
  <si>
    <t>DOZVOLJENA ODSTUPANJA MJERA TEMELJA I OKVIRA TEMELJA MOSNE VAGE TIP kao MJ100-CB-9x3m ili jednakovrijedno</t>
  </si>
  <si>
    <t>Nabava i ugradnja elektroničke cestovne vage tipa kao MJ100CB ili jednakovrijedno sa izvedbom u nivou terena, nosivosti 40000 kg, dimenzija 9 m x 3 m. Služi za mjerenje i evidentiranje količine materijala koji ulazi i izlazi iz odlagališta. Uz vagu treba postaviti i mjerni uređaj koji se nalazi u porti / mjeriteljskoj kućici vage, omogućuje očitavanje težinskih i klasifikacijskih podataka preko štampača. Moguće je preko mjernog instrumenta digitalno pratiti sljedeće podatke: težinu bruto, neto i tara, datum, vrijeme, redoslijed vaganja te šifru vozila. Oprema vage je najmanje:
· mjerni pretvornici,
· upravljačko - pokazni uređaj,
· štampač.                                                      
Ponuda uključuje:
· prijevoz opreme,
· montaža,
· ispitivanje i kalibracija,
· baždarenje vage (prva ovjera vage u skladu s direktivom 2009/23/EC i izjava o sukladnosti)
U cijenu je uključeno sve komplet sa ugradbom do potpune gotovosti.</t>
  </si>
  <si>
    <t>Nabava preparata tipa STOCSORB ili jednakovrijedno za jamu uz račun min. 50 g jama. Stavljanje u jamu uz mješanje sa zemljom.</t>
  </si>
  <si>
    <t>Preparat tipa Stocsorb  ili jednakovrijedno</t>
  </si>
  <si>
    <t>E-BS DN 80 PN16 tip kao MIV Varaždin  ili jednakovrijedno</t>
  </si>
  <si>
    <t>Plosnati zasun DN80 PN10 TIP kao MIV Varaždin ili jednakovrijedno</t>
  </si>
  <si>
    <t>MDK-A DN   80 PN 16 TIP kao MIV Varaždin ili jednakovrijedno</t>
  </si>
  <si>
    <t>POVRATNI VENTIL DN80 PN16 Tip kao MIV Varaždin ili jednakovrijedno</t>
  </si>
  <si>
    <t>Woltmann kombinirani vodomjer DN 80 PN 16 ili jednakovrijedno</t>
  </si>
  <si>
    <t>Vodomjer s daljinskim očitanjem  3/4" tip kao Zenner MNK-RDM  ili jednakovrijedno</t>
  </si>
  <si>
    <r>
      <t xml:space="preserve">Dobava, montaža i spajanje na vrh stup vanjske rasvjete visokoefikasne LED svjetiljke 
poput tipa </t>
    </r>
    <r>
      <rPr>
        <sz val="10"/>
        <color indexed="60"/>
        <rFont val="Arial"/>
        <family val="2"/>
        <charset val="238"/>
      </rPr>
      <t>E+ Dove T3 6600lm, 59W</t>
    </r>
    <r>
      <rPr>
        <sz val="10"/>
        <rFont val="Arial"/>
        <family val="2"/>
      </rPr>
      <t xml:space="preserve"> (Eneryplus)  ili jednakovrijedno slijedećih karakteristika:
– jakost ukupnog svjetlosnog toka: minimalno</t>
    </r>
    <r>
      <rPr>
        <sz val="10"/>
        <color indexed="56"/>
        <rFont val="Arial"/>
        <family val="2"/>
        <charset val="238"/>
      </rPr>
      <t xml:space="preserve"> </t>
    </r>
    <r>
      <rPr>
        <sz val="10"/>
        <color indexed="60"/>
        <rFont val="Arial"/>
        <family val="2"/>
        <charset val="238"/>
      </rPr>
      <t>6600</t>
    </r>
    <r>
      <rPr>
        <sz val="10"/>
        <rFont val="Arial"/>
        <family val="2"/>
      </rPr>
      <t xml:space="preserve"> lm
– trajnost LED modula i drivera: minimalno 50.000h uz održavanje 80% inicijalnog svjetlosnog toka na kraju radnog vijeka
– stupanj mehaničke zaštite za zaštitno staklo ili polikarbonatni pokrov leća: minimalno IK 08 
– ULOR≤1%
– driver s kompenzacijom jalove snage: faktor snage 
≥ 0,95
– stupanj zaštite od vlage i prašine (optičkog dijela i predspoja): minimalno IP 66 
– jamstvo proizvođača na kompletnu svjetiljku:  minimalno 5 godina
– temperatura boje LED sustava: maksimalno 4500 K 
– klasa električne zaštite: klasa II
– predspoj s automatskom autonomnom regulacijom snage i svjetlosnog toka (štedni režim rada s uštedom energije minimalno 30%)
– svjetiljka mora imati prenaponsku zaštitu od 3,75 kV 
 ili jednakovrijedne kao tip:
________________________________________________________________________________________   
sve spojeno, ispitano i pušteno u rad, komplet</t>
    </r>
  </si>
  <si>
    <t>Dobava i montaža na postavljeni pocinčani stupić  montažne ploče za montažu priključnih ormarića P1 - P4 sa ugrađenom opremom kako slijedi:
 - ormarić poput Schneider Kaedra (335x340x160) IP65 ili jednakovrijedan tip:                      kom 1
________________________________________________________________________________________
 - RCD 40/4/0,03 ili jednakovrijedno     kom 1
 - automatski osigurač B16A/1     kom 1
 - automatski osigurač B16A/3     kom 1
 - industrijska utičnica 230V, 16A, 2P+PE  kom 1
- industrijska utičnica 400V, 25A, 3P+N+PE  kom 1
sav potreban pričvrsni i spojni pribor, naljepnica opasnosti od udara struje, naljepnica sistema zaštite, sve komplet spojeno, shemirano, ožičeno i pušteno u rad komplet</t>
  </si>
  <si>
    <r>
      <t xml:space="preserve">Dobava, montaža i spajanje razdjelnika </t>
    </r>
    <r>
      <rPr>
        <b/>
        <sz val="10"/>
        <rFont val="Arial"/>
        <family val="2"/>
        <charset val="238"/>
      </rPr>
      <t>GRO</t>
    </r>
    <r>
      <rPr>
        <sz val="10"/>
        <rFont val="Arial"/>
        <family val="2"/>
        <charset val="238"/>
      </rPr>
      <t xml:space="preserve"> ili jednakovrijedno izrađenog u standardnom ormaru za automatske osigurače, petorednim 4x24 modula, plastičnom, nadžbuknom, sa vratima i bravicom i spojenog prema jednopolnoj shemi sa ugrađenom slijedećom opremom:</t>
    </r>
  </si>
  <si>
    <r>
      <t xml:space="preserve">Dobava, montaža i spajanje razdjelnika </t>
    </r>
    <r>
      <rPr>
        <b/>
        <sz val="10"/>
        <rFont val="Arial"/>
        <family val="2"/>
        <charset val="238"/>
      </rPr>
      <t>R1 i R3</t>
    </r>
    <r>
      <rPr>
        <sz val="10"/>
        <rFont val="Arial"/>
        <family val="2"/>
        <charset val="238"/>
      </rPr>
      <t xml:space="preserve"> ili jednakovrijedno izrađenog u standardnom ormaru za automatske osigurače, dvorednim 1x13 modula, plastičnom, nadžbuknom, sa vratima i bravicom i spojenog prema jednopolnoj shemi sa ugrađenom slijedećom opremom:</t>
    </r>
  </si>
  <si>
    <r>
      <t>Strojni ili ručni iskop rupe za temelj konusnog osmeroktnog stupa poput tipa KORS 2B-1000-1 (Dalekovod) ili jednakovrijedno visine H = 10,0 m u tvrdo nabijenom tlu dimenzija:
Dužina :1,0 m
Širina :  1,0 m
Dubina :1,1 m
Volumen iskopa : 1,1 m</t>
    </r>
    <r>
      <rPr>
        <vertAlign val="superscript"/>
        <sz val="10"/>
        <rFont val="Arial"/>
        <family val="2"/>
        <charset val="238"/>
      </rPr>
      <t>3</t>
    </r>
    <r>
      <rPr>
        <sz val="10"/>
        <rFont val="Arial"/>
        <family val="2"/>
        <charset val="238"/>
      </rPr>
      <t xml:space="preserve">
Nakon izrade temelja tlo nabiti motornim nabijačem, i odvesti višak zemlje.</t>
    </r>
  </si>
  <si>
    <r>
      <t>Strojni ili ručni iskop rupe za temelj konusnog osmeroktnog stupa poput tipa KORS 1B-600 (Dalekovod)  ili jednakovrijedno visine H = 6,0 m u tvrdo nabijenom tlu dimenzija:
Dužina :0,7 m
Širina :  0,7 m
Dubina :0,9 m
Volumen iskopa : 0,441 m</t>
    </r>
    <r>
      <rPr>
        <vertAlign val="superscript"/>
        <sz val="10"/>
        <rFont val="Arial"/>
        <family val="2"/>
        <charset val="238"/>
      </rPr>
      <t>3</t>
    </r>
    <r>
      <rPr>
        <sz val="10"/>
        <rFont val="Arial"/>
        <family val="2"/>
        <charset val="238"/>
      </rPr>
      <t xml:space="preserve">
Nakon izrade temelja tlo nabiti motornim nabijačem, i odvesti višak zemlje.</t>
    </r>
  </si>
  <si>
    <r>
      <t xml:space="preserve">Dobava i postava na vrh gotovog temelja čeličnog osmerostranog stupa poput tipa KORS 2B 1000-1 (Dalekovod) ili jednakovrijednog kao tip:
_______________________________________________________________________________________
 sa vrhom prilagođenim za nasad </t>
    </r>
    <r>
      <rPr>
        <b/>
        <sz val="10"/>
        <rFont val="Arial"/>
        <family val="2"/>
        <charset val="238"/>
      </rPr>
      <t>JEDNE</t>
    </r>
    <r>
      <rPr>
        <sz val="10"/>
        <rFont val="Arial"/>
        <family val="2"/>
        <charset val="238"/>
      </rPr>
      <t xml:space="preserve"> svjetiljke (Φ 76). U podnožju stup mora imati otvor sa poklopcem za smještaj stupne razdjelnice. Stup se isporučuje vruče pocinčan s temeljnim vijcima i šablonom za ugradnju istih. U cijeni stavke uključeno ožićenje stupa kabelom NYM 3G2,5 ili jednakovrijedno prosječne dužine 11 m.</t>
    </r>
  </si>
  <si>
    <r>
      <t xml:space="preserve">Dobava, montaža i spajanje na vrh stup vanjske rasvjete visokoefikasne LED svjetiljke 
poput tipa </t>
    </r>
    <r>
      <rPr>
        <sz val="10"/>
        <color indexed="60"/>
        <rFont val="Arial"/>
        <family val="2"/>
        <charset val="238"/>
      </rPr>
      <t>E+ Dove T3 14200lm, 132W</t>
    </r>
    <r>
      <rPr>
        <sz val="10"/>
        <rFont val="Arial"/>
        <family val="2"/>
      </rPr>
      <t xml:space="preserve"> (Eneryplus) ili jednakovrijedno slijedećih karakteristika:
– jakost ukupnog svjetlosnog toka: minimalno</t>
    </r>
    <r>
      <rPr>
        <sz val="10"/>
        <color indexed="56"/>
        <rFont val="Arial"/>
        <family val="2"/>
        <charset val="238"/>
      </rPr>
      <t xml:space="preserve"> </t>
    </r>
    <r>
      <rPr>
        <sz val="10"/>
        <color indexed="60"/>
        <rFont val="Arial"/>
        <family val="2"/>
        <charset val="238"/>
      </rPr>
      <t>14200</t>
    </r>
    <r>
      <rPr>
        <sz val="10"/>
        <rFont val="Arial"/>
        <family val="2"/>
      </rPr>
      <t xml:space="preserve"> lm
– trajnost LED modula i drivera: minimalno 50.000h uz održavanje 80% inicijalnog svjetlosnog toka na kraju radnog vijeka
– stupanj mehaničke zaštite za zaštitno staklo ili polikarbonatni pokrov leća: minimalno IK 08 
– ULOR≤1%
– driver s kompenzacijom jalove snage: faktor snage 
≥ 0,95
– stupanj zaštite od vlage i prašine (optičkog dijela i predspoja): minimalno IP 66 
– jamstvo proizvođača na kompletnu svjetiljku:  minimalno 5 godina
– temperatura boje LED sustava: maksimalno 4500 K 
– klasa električne zaštite: klasa II
– predspoj s automatskom autonomnom regulacijom snage i svjetlosnog toka (štedni režim rada s uštedom energije minimalno 30%)
– svjetiljka mora imati prenaponsku zaštitu od 3,75 kV 
 ili jednakovrijedne kao tip:
________________________________________________________________________________________   
sve spojeno, ispitano i pušteno u rad, komplet</t>
    </r>
  </si>
  <si>
    <t>Dobava, montaža i spajanje tipskog samostojećeg priključno mjernog ormara za izravno mjerenje od armiranog poliestera oznake u nacrtu SPMO zajedno s postoljem, IP44 ili jednakovrijedno sa bravicom  sa ugrađenom opremom:</t>
  </si>
  <si>
    <r>
      <t>Izrada spoja uzemljivača u ormar GRO  na PE sabirnicu koristeci tipsku kutiju za mjerni spoj, križnu spojnicu, materijal za prelaz Fe/Zn/Cu, te Cu uže 16 mm</t>
    </r>
    <r>
      <rPr>
        <vertAlign val="superscript"/>
        <sz val="10"/>
        <rFont val="Arial"/>
        <family val="2"/>
        <charset val="238"/>
      </rPr>
      <t>2</t>
    </r>
    <r>
      <rPr>
        <sz val="10"/>
        <rFont val="Arial"/>
        <family val="2"/>
        <charset val="238"/>
      </rPr>
      <t xml:space="preserve"> komplet. Prelaz trake FeZn na Cu uže mora biti izvedeno u tipskoj kutiji kod GRO ili jednakovrijedno ormara na dostupnom mjestu.</t>
    </r>
  </si>
  <si>
    <r>
      <t>Ormar -kontejner za skladištenje kemikalija</t>
    </r>
    <r>
      <rPr>
        <sz val="10"/>
        <color indexed="8"/>
        <rFont val="Arial"/>
        <family val="2"/>
        <charset val="238"/>
      </rPr>
      <t xml:space="preserve">                                            Kao tip KO-500 ili jednakovrijedno sa montažno demontažnim policama. Dimenzije 630x1850 x600 mm (dxvxš)</t>
    </r>
  </si>
  <si>
    <r>
      <t>Ručna nazubna crpka</t>
    </r>
    <r>
      <rPr>
        <sz val="10"/>
        <color indexed="8"/>
        <rFont val="Arial"/>
        <family val="2"/>
        <charset val="238"/>
      </rPr>
      <t xml:space="preserve"> kao Tip 3241 ili jednakovrijedno namijenjena za pumpanje benzina, starih ulja, nafte, antifriza i sl. Konstrukcija od slitine velike čvrstoće. Učinak 1 l/okretaj.</t>
    </r>
  </si>
  <si>
    <r>
      <t>Ručni baterijski viličar</t>
    </r>
    <r>
      <rPr>
        <sz val="10"/>
        <color indexed="8"/>
        <rFont val="Arial"/>
        <family val="2"/>
        <charset val="238"/>
      </rPr>
      <t xml:space="preserve"> kao Armanni  tip Alfa Small 12V EVO 105/08 ili jednakovrijedno karakteristika: visina  krana 1240 mm, slobodni hod vilica1507 mm, visina dizanja 800 mm, maksimalna nosivost  na  maksimalnoj visini  1000kg. Širina viličara 800 mm, dužina 1730. Akumulator12V-157Ah. Punjenje na utičnici 230V</t>
    </r>
  </si>
  <si>
    <r>
      <t>Visokotlačni perač</t>
    </r>
    <r>
      <rPr>
        <sz val="10"/>
        <color indexed="8"/>
        <rFont val="Arial"/>
        <family val="2"/>
        <charset val="238"/>
      </rPr>
      <t xml:space="preserve"> -  kompaktne klase                                          Za pranje kontejnera i ostalih onečišćenih površina. Kućište s integriranim spremnicima za tekućinu, spremište za crijevo i dodatke. Pištolj s okidačem i servo kontrolom . Napon 400 V, protok vode 300-800 l/h, tlak 30-180 bara, snaga motora 6 kW, dimenzije 1060x650x920mm                                                                                   - Kolut  crijeva za spoj perača na vodovodnu mrežu dužine 30m za visokotlačni perač. Promjer crijeva i priključci usklađeni sa odabranim peračem i priključkom na vodovodnu mrežu                                                                                              - Produžni vodootporni kabel na kolutu za napajanje perača dužine 30 m (400 V) s priključcima usaglašenim s onim na visokotlačnom peraču </t>
    </r>
  </si>
  <si>
    <r>
      <t>Ručna kolica sa platformom</t>
    </r>
    <r>
      <rPr>
        <sz val="10"/>
        <color indexed="8"/>
        <rFont val="Arial"/>
        <family val="2"/>
        <charset val="238"/>
      </rPr>
      <t xml:space="preserve">                                                  kao Gradatin 6266 ili jednakovrijedno nosivosti 400 kg -tipske izvedbe, dimenzija 800x1200 mm sa gumenim kotačima</t>
    </r>
  </si>
  <si>
    <r>
      <t xml:space="preserve">Montažno spremište za opremu i alat </t>
    </r>
    <r>
      <rPr>
        <sz val="10"/>
        <color indexed="8"/>
        <rFont val="Arial"/>
        <family val="2"/>
        <charset val="238"/>
      </rPr>
      <t xml:space="preserve">                                                                      Zidovi obloženi termopanelom debljine 50 mm. Prozori PVC dim. 600x600 mm. Vrata metalna dvokrilna klzna- termoizolirana. Prenosiva rampa  viličarom. Dimenzija 6000x2400x2600 mm</t>
    </r>
  </si>
  <si>
    <r>
      <t xml:space="preserve">Proizvođač i tip (popunjava ponuditelj):
</t>
    </r>
    <r>
      <rPr>
        <u/>
        <sz val="10"/>
        <color rgb="FF000000"/>
        <rFont val="Arial"/>
        <family val="2"/>
        <charset val="238"/>
      </rPr>
      <t xml:space="preserve">                                                               </t>
    </r>
    <r>
      <rPr>
        <sz val="10"/>
        <color rgb="FF000000"/>
        <rFont val="Arial"/>
        <family val="2"/>
        <charset val="238"/>
      </rPr>
      <t xml:space="preserve">
</t>
    </r>
  </si>
  <si>
    <r>
      <t xml:space="preserve">Priručni alat </t>
    </r>
    <r>
      <rPr>
        <sz val="10"/>
        <color indexed="8"/>
        <rFont val="Arial"/>
        <family val="2"/>
        <charset val="238"/>
      </rPr>
      <t>(lopate, metle i dr.)- komplet
Stavka uključuje: 4 lopate, kramp, motiku, 4 metalne metle za gašenje požara, 4 brezove metle za čišćenje asfaltnih površina.</t>
    </r>
  </si>
  <si>
    <r>
      <t>Oprema za zaštitu djelatnika</t>
    </r>
    <r>
      <rPr>
        <sz val="10"/>
        <color indexed="8"/>
        <rFont val="Arial"/>
        <family val="2"/>
        <charset val="238"/>
      </rPr>
      <t xml:space="preserve"> - komplet
Stavka uključuje: zaštitne rukavice, ojačane kožne cipele, radno odijelo, zaštitna kaciga, kišna kabanica, zaštitna bunda, zaštitne naočale, zaštitna maska.</t>
    </r>
  </si>
</sst>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 #,##0.00\ &quot;kn&quot;_-;\-* #,##0.00\ &quot;kn&quot;_-;_-* &quot;-&quot;??\ &quot;kn&quot;_-;_-@_-"/>
    <numFmt numFmtId="43" formatCode="_-* #,##0.00\ _k_n_-;\-* #,##0.00\ _k_n_-;_-* &quot;-&quot;??\ _k_n_-;_-@_-"/>
    <numFmt numFmtId="164" formatCode="_-* #,##0.00_-;\-* #,##0.00_-;_-* &quot;-&quot;??_-;_-@_-"/>
    <numFmt numFmtId="165" formatCode="#,##0.00_ ;\-#,##0.00\ "/>
    <numFmt numFmtId="166" formatCode="_(* #,##0.00_);_(* \(#,##0.00\);_(* &quot;-&quot;??_);_(@_)"/>
    <numFmt numFmtId="167" formatCode="0_ ;\-0\ "/>
    <numFmt numFmtId="168" formatCode="@\ &quot;*&quot;"/>
    <numFmt numFmtId="169" formatCode="_-* #,##0\ _$_-;\-* #,##0\ _$_-;_-* &quot;-&quot;\ _$_-;_-@_-"/>
  </numFmts>
  <fonts count="107">
    <font>
      <sz val="10"/>
      <name val="Arial"/>
      <charset val="238"/>
    </font>
    <font>
      <sz val="10"/>
      <name val="Arial"/>
      <charset val="238"/>
    </font>
    <font>
      <b/>
      <sz val="10"/>
      <name val="Arial CE"/>
      <charset val="238"/>
    </font>
    <font>
      <b/>
      <sz val="12"/>
      <name val="Arial"/>
      <family val="2"/>
      <charset val="238"/>
    </font>
    <font>
      <b/>
      <sz val="12"/>
      <name val="Arial CE"/>
      <family val="2"/>
      <charset val="238"/>
    </font>
    <font>
      <b/>
      <sz val="10"/>
      <name val="Arial"/>
      <family val="2"/>
      <charset val="238"/>
    </font>
    <font>
      <sz val="10"/>
      <name val="Arial CE"/>
      <charset val="238"/>
    </font>
    <font>
      <b/>
      <sz val="10"/>
      <name val="Arial"/>
      <family val="2"/>
    </font>
    <font>
      <sz val="10"/>
      <name val="Arial"/>
      <family val="2"/>
      <charset val="238"/>
    </font>
    <font>
      <vertAlign val="superscript"/>
      <sz val="10"/>
      <name val="Arial"/>
      <family val="2"/>
      <charset val="238"/>
    </font>
    <font>
      <u/>
      <sz val="10"/>
      <name val="Arial"/>
      <family val="2"/>
      <charset val="238"/>
    </font>
    <font>
      <sz val="9"/>
      <name val="Arial"/>
      <family val="2"/>
      <charset val="238"/>
    </font>
    <font>
      <vertAlign val="superscript"/>
      <sz val="9"/>
      <name val="Arial"/>
      <family val="2"/>
      <charset val="238"/>
    </font>
    <font>
      <sz val="10"/>
      <name val="Symbol"/>
      <family val="1"/>
      <charset val="2"/>
    </font>
    <font>
      <sz val="10"/>
      <color indexed="8"/>
      <name val="Arial"/>
      <family val="2"/>
      <charset val="238"/>
    </font>
    <font>
      <b/>
      <u/>
      <sz val="10"/>
      <name val="Arial"/>
      <family val="2"/>
      <charset val="238"/>
    </font>
    <font>
      <sz val="10"/>
      <name val="Arial"/>
      <family val="2"/>
      <charset val="238"/>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i/>
      <sz val="11"/>
      <color indexed="23"/>
      <name val="Calibri"/>
      <family val="2"/>
      <charset val="238"/>
    </font>
    <font>
      <sz val="11"/>
      <color indexed="17"/>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8"/>
      <color indexed="56"/>
      <name val="Cambria"/>
      <family val="2"/>
      <charset val="238"/>
    </font>
    <font>
      <b/>
      <sz val="11"/>
      <color indexed="8"/>
      <name val="Calibri"/>
      <family val="2"/>
      <charset val="238"/>
    </font>
    <font>
      <sz val="11"/>
      <color indexed="10"/>
      <name val="Calibri"/>
      <family val="2"/>
      <charset val="238"/>
    </font>
    <font>
      <b/>
      <sz val="11"/>
      <name val="Arial CE"/>
      <charset val="238"/>
    </font>
    <font>
      <b/>
      <sz val="11"/>
      <name val="Arial"/>
      <family val="2"/>
      <charset val="238"/>
    </font>
    <font>
      <b/>
      <sz val="8"/>
      <name val="Arial"/>
      <family val="2"/>
      <charset val="238"/>
    </font>
    <font>
      <sz val="8"/>
      <name val="Arial"/>
      <family val="2"/>
      <charset val="238"/>
    </font>
    <font>
      <b/>
      <sz val="9"/>
      <name val="Arial"/>
      <family val="2"/>
      <charset val="238"/>
    </font>
    <font>
      <sz val="10"/>
      <name val="Arial"/>
      <family val="2"/>
    </font>
    <font>
      <sz val="10"/>
      <name val="Times New Roman CE"/>
      <family val="1"/>
      <charset val="238"/>
    </font>
    <font>
      <sz val="12"/>
      <name val="Times New Roman CE"/>
      <family val="1"/>
      <charset val="238"/>
    </font>
    <font>
      <sz val="10"/>
      <name val="Helv"/>
    </font>
    <font>
      <sz val="11"/>
      <color indexed="8"/>
      <name val="Calibri"/>
      <family val="2"/>
    </font>
    <font>
      <sz val="11"/>
      <color indexed="9"/>
      <name val="Calibri"/>
      <family val="2"/>
    </font>
    <font>
      <b/>
      <sz val="11"/>
      <color indexed="52"/>
      <name val="Calibri"/>
      <family val="2"/>
    </font>
    <font>
      <sz val="11"/>
      <color indexed="52"/>
      <name val="Calibri"/>
      <family val="2"/>
    </font>
    <font>
      <b/>
      <sz val="11"/>
      <color indexed="9"/>
      <name val="Calibri"/>
      <family val="2"/>
    </font>
    <font>
      <sz val="11"/>
      <color indexed="17"/>
      <name val="Calibri"/>
      <family val="2"/>
    </font>
    <font>
      <sz val="11"/>
      <color indexed="60"/>
      <name val="Calibri"/>
      <family val="2"/>
    </font>
    <font>
      <sz val="10"/>
      <name val="Helv"/>
      <family val="2"/>
    </font>
    <font>
      <sz val="10"/>
      <color indexed="8"/>
      <name val="Arial CE"/>
      <charset val="238"/>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sz val="11"/>
      <color indexed="20"/>
      <name val="Calibri"/>
      <family val="2"/>
    </font>
    <font>
      <sz val="11"/>
      <color indexed="8"/>
      <name val="Arial"/>
      <family val="2"/>
      <charset val="238"/>
    </font>
    <font>
      <sz val="10"/>
      <name val="Arial"/>
      <family val="2"/>
      <charset val="238"/>
    </font>
    <font>
      <sz val="11"/>
      <name val="Arial"/>
      <family val="2"/>
    </font>
    <font>
      <sz val="11"/>
      <name val="Arial"/>
      <family val="2"/>
      <charset val="238"/>
    </font>
    <font>
      <u/>
      <sz val="10"/>
      <name val="Arial"/>
      <family val="2"/>
    </font>
    <font>
      <b/>
      <sz val="10"/>
      <name val="Arial CE"/>
      <family val="2"/>
      <charset val="238"/>
    </font>
    <font>
      <sz val="10"/>
      <name val="Arial"/>
      <family val="2"/>
      <charset val="238"/>
    </font>
    <font>
      <sz val="12"/>
      <name val="Arial"/>
      <family val="2"/>
      <charset val="238"/>
    </font>
    <font>
      <i/>
      <sz val="10"/>
      <name val="Arial"/>
      <family val="2"/>
    </font>
    <font>
      <sz val="10"/>
      <color indexed="10"/>
      <name val="Arial"/>
      <family val="2"/>
      <charset val="238"/>
    </font>
    <font>
      <sz val="11"/>
      <name val="Calibri"/>
      <family val="2"/>
      <charset val="238"/>
    </font>
    <font>
      <b/>
      <sz val="10"/>
      <name val="Arial"/>
      <family val="2"/>
      <charset val="238"/>
    </font>
    <font>
      <u/>
      <sz val="10"/>
      <name val="Arial"/>
      <family val="2"/>
      <charset val="238"/>
    </font>
    <font>
      <sz val="11"/>
      <name val="Arial"/>
      <family val="2"/>
      <charset val="238"/>
    </font>
    <font>
      <sz val="10"/>
      <name val="ElegaGarmnd BT"/>
      <family val="1"/>
    </font>
    <font>
      <sz val="11"/>
      <name val="Arial CE"/>
      <charset val="238"/>
    </font>
    <font>
      <sz val="10"/>
      <name val="Helv"/>
      <charset val="204"/>
    </font>
    <font>
      <sz val="10"/>
      <name val="Times New Roman"/>
      <family val="1"/>
      <charset val="238"/>
    </font>
    <font>
      <b/>
      <u/>
      <sz val="10"/>
      <name val="Arial"/>
      <family val="2"/>
    </font>
    <font>
      <sz val="12"/>
      <name val="HRHelvetica"/>
    </font>
    <font>
      <sz val="10"/>
      <name val="Helv"/>
      <charset val="238"/>
    </font>
    <font>
      <sz val="11"/>
      <name val="Arial CE"/>
      <family val="2"/>
    </font>
    <font>
      <b/>
      <sz val="11"/>
      <color indexed="63"/>
      <name val="Calibri"/>
      <family val="2"/>
    </font>
    <font>
      <b/>
      <u/>
      <sz val="10"/>
      <name val="Arial"/>
      <family val="2"/>
      <charset val="204"/>
    </font>
    <font>
      <b/>
      <sz val="10"/>
      <name val="Arial"/>
      <family val="2"/>
      <charset val="204"/>
    </font>
    <font>
      <sz val="11"/>
      <color indexed="62"/>
      <name val="Calibri"/>
      <family val="2"/>
    </font>
    <font>
      <b/>
      <sz val="12"/>
      <name val="Arial"/>
      <family val="2"/>
      <charset val="238"/>
    </font>
    <font>
      <sz val="10"/>
      <color indexed="60"/>
      <name val="Arial"/>
      <family val="2"/>
      <charset val="238"/>
    </font>
    <font>
      <sz val="10"/>
      <color indexed="56"/>
      <name val="Arial"/>
      <family val="2"/>
      <charset val="238"/>
    </font>
    <font>
      <b/>
      <sz val="10"/>
      <color indexed="10"/>
      <name val="Arial"/>
      <family val="2"/>
      <charset val="238"/>
    </font>
    <font>
      <b/>
      <u/>
      <sz val="10"/>
      <color indexed="10"/>
      <name val="Arial"/>
      <family val="2"/>
      <charset val="238"/>
    </font>
    <font>
      <sz val="9"/>
      <color indexed="10"/>
      <name val="Arial"/>
      <family val="2"/>
      <charset val="238"/>
    </font>
    <font>
      <b/>
      <sz val="12"/>
      <color indexed="10"/>
      <name val="Arial"/>
      <family val="2"/>
      <charset val="238"/>
    </font>
    <font>
      <u/>
      <sz val="10"/>
      <color indexed="10"/>
      <name val="Arial"/>
      <family val="2"/>
      <charset val="238"/>
    </font>
    <font>
      <b/>
      <sz val="12"/>
      <color indexed="10"/>
      <name val="Arial CE"/>
      <family val="2"/>
      <charset val="238"/>
    </font>
    <font>
      <vertAlign val="superscript"/>
      <sz val="10"/>
      <name val="Arial"/>
      <family val="2"/>
    </font>
    <font>
      <sz val="9.5"/>
      <name val="Arial"/>
      <family val="2"/>
      <charset val="238"/>
    </font>
    <font>
      <b/>
      <sz val="10"/>
      <color indexed="8"/>
      <name val="Arial"/>
      <family val="2"/>
      <charset val="238"/>
    </font>
    <font>
      <sz val="11"/>
      <color theme="1"/>
      <name val="Calibri"/>
      <family val="2"/>
      <charset val="238"/>
      <scheme val="minor"/>
    </font>
    <font>
      <sz val="11"/>
      <color theme="1"/>
      <name val="Calibri"/>
      <family val="2"/>
      <scheme val="minor"/>
    </font>
    <font>
      <sz val="10"/>
      <color rgb="FFFF0000"/>
      <name val="Arial"/>
      <family val="2"/>
      <charset val="238"/>
    </font>
    <font>
      <b/>
      <sz val="10"/>
      <color rgb="FFFF0000"/>
      <name val="Arial"/>
      <family val="2"/>
      <charset val="238"/>
    </font>
    <font>
      <sz val="11"/>
      <color rgb="FF000000"/>
      <name val="Calibri"/>
      <family val="2"/>
      <charset val="238"/>
    </font>
    <font>
      <sz val="10"/>
      <color rgb="FF000000"/>
      <name val="Arial"/>
      <family val="2"/>
      <charset val="238"/>
    </font>
    <font>
      <b/>
      <sz val="10"/>
      <color rgb="FF000000"/>
      <name val="Arial"/>
      <family val="2"/>
      <charset val="238"/>
    </font>
    <font>
      <b/>
      <sz val="11"/>
      <color rgb="FF000000"/>
      <name val="Times New Roman"/>
      <family val="1"/>
      <charset val="238"/>
    </font>
    <font>
      <u/>
      <sz val="10"/>
      <color rgb="FF000000"/>
      <name val="Arial"/>
      <family val="2"/>
      <charset val="238"/>
    </font>
  </fonts>
  <fills count="55">
    <fill>
      <patternFill patternType="none"/>
    </fill>
    <fill>
      <patternFill patternType="gray125"/>
    </fill>
    <fill>
      <patternFill patternType="solid">
        <fgColor indexed="31"/>
      </patternFill>
    </fill>
    <fill>
      <patternFill patternType="solid">
        <fgColor indexed="31"/>
        <bgColor indexed="22"/>
      </patternFill>
    </fill>
    <fill>
      <patternFill patternType="solid">
        <fgColor indexed="45"/>
      </patternFill>
    </fill>
    <fill>
      <patternFill patternType="solid">
        <fgColor indexed="45"/>
        <bgColor indexed="29"/>
      </patternFill>
    </fill>
    <fill>
      <patternFill patternType="solid">
        <fgColor indexed="42"/>
      </patternFill>
    </fill>
    <fill>
      <patternFill patternType="solid">
        <fgColor indexed="42"/>
        <bgColor indexed="27"/>
      </patternFill>
    </fill>
    <fill>
      <patternFill patternType="solid">
        <fgColor indexed="46"/>
      </patternFill>
    </fill>
    <fill>
      <patternFill patternType="solid">
        <fgColor indexed="46"/>
        <bgColor indexed="24"/>
      </patternFill>
    </fill>
    <fill>
      <patternFill patternType="solid">
        <fgColor indexed="27"/>
      </patternFill>
    </fill>
    <fill>
      <patternFill patternType="solid">
        <fgColor indexed="27"/>
        <bgColor indexed="41"/>
      </patternFill>
    </fill>
    <fill>
      <patternFill patternType="solid">
        <fgColor indexed="47"/>
      </patternFill>
    </fill>
    <fill>
      <patternFill patternType="solid">
        <fgColor indexed="47"/>
        <bgColor indexed="22"/>
      </patternFill>
    </fill>
    <fill>
      <patternFill patternType="solid">
        <fgColor indexed="44"/>
      </patternFill>
    </fill>
    <fill>
      <patternFill patternType="solid">
        <fgColor indexed="44"/>
        <bgColor indexed="31"/>
      </patternFill>
    </fill>
    <fill>
      <patternFill patternType="solid">
        <fgColor indexed="29"/>
      </patternFill>
    </fill>
    <fill>
      <patternFill patternType="solid">
        <fgColor indexed="29"/>
        <bgColor indexed="45"/>
      </patternFill>
    </fill>
    <fill>
      <patternFill patternType="solid">
        <fgColor indexed="11"/>
      </patternFill>
    </fill>
    <fill>
      <patternFill patternType="solid">
        <fgColor indexed="11"/>
        <bgColor indexed="49"/>
      </patternFill>
    </fill>
    <fill>
      <patternFill patternType="solid">
        <fgColor indexed="51"/>
      </patternFill>
    </fill>
    <fill>
      <patternFill patternType="solid">
        <fgColor indexed="51"/>
        <bgColor indexed="13"/>
      </patternFill>
    </fill>
    <fill>
      <patternFill patternType="solid">
        <fgColor indexed="30"/>
      </patternFill>
    </fill>
    <fill>
      <patternFill patternType="solid">
        <fgColor indexed="30"/>
        <bgColor indexed="21"/>
      </patternFill>
    </fill>
    <fill>
      <patternFill patternType="solid">
        <fgColor indexed="36"/>
      </patternFill>
    </fill>
    <fill>
      <patternFill patternType="solid">
        <fgColor indexed="20"/>
        <bgColor indexed="36"/>
      </patternFill>
    </fill>
    <fill>
      <patternFill patternType="solid">
        <fgColor indexed="49"/>
      </patternFill>
    </fill>
    <fill>
      <patternFill patternType="solid">
        <fgColor indexed="49"/>
        <bgColor indexed="40"/>
      </patternFill>
    </fill>
    <fill>
      <patternFill patternType="solid">
        <fgColor indexed="52"/>
      </patternFill>
    </fill>
    <fill>
      <patternFill patternType="solid">
        <fgColor indexed="52"/>
        <bgColor indexed="51"/>
      </patternFill>
    </fill>
    <fill>
      <patternFill patternType="solid">
        <fgColor indexed="62"/>
      </patternFill>
    </fill>
    <fill>
      <patternFill patternType="solid">
        <fgColor indexed="62"/>
        <bgColor indexed="56"/>
      </patternFill>
    </fill>
    <fill>
      <patternFill patternType="solid">
        <fgColor indexed="10"/>
      </patternFill>
    </fill>
    <fill>
      <patternFill patternType="solid">
        <fgColor indexed="10"/>
        <bgColor indexed="60"/>
      </patternFill>
    </fill>
    <fill>
      <patternFill patternType="solid">
        <fgColor indexed="57"/>
      </patternFill>
    </fill>
    <fill>
      <patternFill patternType="solid">
        <fgColor indexed="57"/>
        <bgColor indexed="21"/>
      </patternFill>
    </fill>
    <fill>
      <patternFill patternType="solid">
        <fgColor indexed="53"/>
      </patternFill>
    </fill>
    <fill>
      <patternFill patternType="solid">
        <fgColor indexed="53"/>
        <bgColor indexed="52"/>
      </patternFill>
    </fill>
    <fill>
      <patternFill patternType="solid">
        <fgColor indexed="26"/>
      </patternFill>
    </fill>
    <fill>
      <patternFill patternType="solid">
        <fgColor indexed="22"/>
      </patternFill>
    </fill>
    <fill>
      <patternFill patternType="solid">
        <fgColor indexed="22"/>
        <bgColor indexed="31"/>
      </patternFill>
    </fill>
    <fill>
      <patternFill patternType="solid">
        <fgColor indexed="55"/>
      </patternFill>
    </fill>
    <fill>
      <patternFill patternType="solid">
        <fgColor indexed="55"/>
        <bgColor indexed="23"/>
      </patternFill>
    </fill>
    <fill>
      <patternFill patternType="gray0625"/>
    </fill>
    <fill>
      <patternFill patternType="solid">
        <fgColor indexed="43"/>
      </patternFill>
    </fill>
    <fill>
      <patternFill patternType="solid">
        <fgColor indexed="43"/>
        <bgColor indexed="26"/>
      </patternFill>
    </fill>
    <fill>
      <patternFill patternType="solid">
        <fgColor indexed="26"/>
        <bgColor indexed="9"/>
      </patternFill>
    </fill>
    <fill>
      <patternFill patternType="solid">
        <fgColor indexed="44"/>
        <bgColor indexed="64"/>
      </patternFill>
    </fill>
    <fill>
      <patternFill patternType="solid">
        <fgColor indexed="22"/>
        <bgColor indexed="64"/>
      </patternFill>
    </fill>
    <fill>
      <patternFill patternType="solid">
        <fgColor indexed="50"/>
        <bgColor indexed="64"/>
      </patternFill>
    </fill>
    <fill>
      <patternFill patternType="solid">
        <fgColor indexed="55"/>
        <bgColor indexed="64"/>
      </patternFill>
    </fill>
    <fill>
      <patternFill patternType="solid">
        <fgColor indexed="29"/>
        <bgColor indexed="64"/>
      </patternFill>
    </fill>
    <fill>
      <patternFill patternType="solid">
        <fgColor rgb="FF92D050"/>
        <bgColor indexed="64"/>
      </patternFill>
    </fill>
    <fill>
      <patternFill patternType="solid">
        <fgColor theme="0" tint="-0.249977111117893"/>
        <bgColor indexed="64"/>
      </patternFill>
    </fill>
    <fill>
      <patternFill patternType="solid">
        <fgColor theme="0"/>
        <bgColor indexed="64"/>
      </patternFill>
    </fill>
  </fills>
  <borders count="43">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style="hair">
        <color indexed="64"/>
      </top>
      <bottom style="hair">
        <color indexed="64"/>
      </bottom>
      <diagonal/>
    </border>
    <border>
      <left/>
      <right/>
      <top style="thin">
        <color indexed="62"/>
      </top>
      <bottom style="double">
        <color indexed="62"/>
      </bottom>
      <diagonal/>
    </border>
    <border>
      <left/>
      <right/>
      <top style="hair">
        <color indexed="8"/>
      </top>
      <bottom style="hair">
        <color indexed="8"/>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447">
    <xf numFmtId="0" fontId="0" fillId="0" borderId="0"/>
    <xf numFmtId="0" fontId="76" fillId="0" borderId="0"/>
    <xf numFmtId="0" fontId="42" fillId="0" borderId="0"/>
    <xf numFmtId="0" fontId="17" fillId="2" borderId="0" applyNumberFormat="0" applyBorder="0" applyAlignment="0" applyProtection="0"/>
    <xf numFmtId="0" fontId="17" fillId="3" borderId="0" applyNumberFormat="0" applyBorder="0" applyAlignment="0" applyProtection="0"/>
    <xf numFmtId="0" fontId="17" fillId="2"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4"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6"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8"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0"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2" borderId="0" applyNumberFormat="0" applyBorder="0" applyAlignment="0" applyProtection="0"/>
    <xf numFmtId="0" fontId="43" fillId="2" borderId="0" applyNumberFormat="0" applyBorder="0" applyAlignment="0" applyProtection="0"/>
    <xf numFmtId="0" fontId="43" fillId="4" borderId="0" applyNumberFormat="0" applyBorder="0" applyAlignment="0" applyProtection="0"/>
    <xf numFmtId="0" fontId="43" fillId="6" borderId="0" applyNumberFormat="0" applyBorder="0" applyAlignment="0" applyProtection="0"/>
    <xf numFmtId="0" fontId="43" fillId="8" borderId="0" applyNumberFormat="0" applyBorder="0" applyAlignment="0" applyProtection="0"/>
    <xf numFmtId="0" fontId="43" fillId="10" borderId="0" applyNumberFormat="0" applyBorder="0" applyAlignment="0" applyProtection="0"/>
    <xf numFmtId="0" fontId="43" fillId="12" borderId="0" applyNumberFormat="0" applyBorder="0" applyAlignment="0" applyProtection="0"/>
    <xf numFmtId="0" fontId="43" fillId="2" borderId="0" applyNumberFormat="0" applyBorder="0" applyAlignment="0" applyProtection="0"/>
    <xf numFmtId="0" fontId="17" fillId="2" borderId="0" applyNumberFormat="0" applyBorder="0" applyAlignment="0" applyProtection="0"/>
    <xf numFmtId="0" fontId="43" fillId="4" borderId="0" applyNumberFormat="0" applyBorder="0" applyAlignment="0" applyProtection="0"/>
    <xf numFmtId="0" fontId="17" fillId="4" borderId="0" applyNumberFormat="0" applyBorder="0" applyAlignment="0" applyProtection="0"/>
    <xf numFmtId="0" fontId="43" fillId="6" borderId="0" applyNumberFormat="0" applyBorder="0" applyAlignment="0" applyProtection="0"/>
    <xf numFmtId="0" fontId="17" fillId="6" borderId="0" applyNumberFormat="0" applyBorder="0" applyAlignment="0" applyProtection="0"/>
    <xf numFmtId="0" fontId="43" fillId="8" borderId="0" applyNumberFormat="0" applyBorder="0" applyAlignment="0" applyProtection="0"/>
    <xf numFmtId="0" fontId="17" fillId="8" borderId="0" applyNumberFormat="0" applyBorder="0" applyAlignment="0" applyProtection="0"/>
    <xf numFmtId="0" fontId="43" fillId="10" borderId="0" applyNumberFormat="0" applyBorder="0" applyAlignment="0" applyProtection="0"/>
    <xf numFmtId="0" fontId="17" fillId="10" borderId="0" applyNumberFormat="0" applyBorder="0" applyAlignment="0" applyProtection="0"/>
    <xf numFmtId="0" fontId="43" fillId="12" borderId="0" applyNumberFormat="0" applyBorder="0" applyAlignment="0" applyProtection="0"/>
    <xf numFmtId="0" fontId="17" fillId="12"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4"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6"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18"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8"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4"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7" fillId="20" borderId="0" applyNumberFormat="0" applyBorder="0" applyAlignment="0" applyProtection="0"/>
    <xf numFmtId="0" fontId="43" fillId="14" borderId="0" applyNumberFormat="0" applyBorder="0" applyAlignment="0" applyProtection="0"/>
    <xf numFmtId="0" fontId="43" fillId="16" borderId="0" applyNumberFormat="0" applyBorder="0" applyAlignment="0" applyProtection="0"/>
    <xf numFmtId="0" fontId="43" fillId="18" borderId="0" applyNumberFormat="0" applyBorder="0" applyAlignment="0" applyProtection="0"/>
    <xf numFmtId="0" fontId="43" fillId="8" borderId="0" applyNumberFormat="0" applyBorder="0" applyAlignment="0" applyProtection="0"/>
    <xf numFmtId="0" fontId="43" fillId="14" borderId="0" applyNumberFormat="0" applyBorder="0" applyAlignment="0" applyProtection="0"/>
    <xf numFmtId="0" fontId="43" fillId="20" borderId="0" applyNumberFormat="0" applyBorder="0" applyAlignment="0" applyProtection="0"/>
    <xf numFmtId="0" fontId="43" fillId="16" borderId="0" applyNumberFormat="0" applyBorder="0" applyAlignment="0" applyProtection="0"/>
    <xf numFmtId="0" fontId="17" fillId="16" borderId="0" applyNumberFormat="0" applyBorder="0" applyAlignment="0" applyProtection="0"/>
    <xf numFmtId="0" fontId="43" fillId="18" borderId="0" applyNumberFormat="0" applyBorder="0" applyAlignment="0" applyProtection="0"/>
    <xf numFmtId="0" fontId="17" fillId="18" borderId="0" applyNumberFormat="0" applyBorder="0" applyAlignment="0" applyProtection="0"/>
    <xf numFmtId="0" fontId="43" fillId="8" borderId="0" applyNumberFormat="0" applyBorder="0" applyAlignment="0" applyProtection="0"/>
    <xf numFmtId="0" fontId="17" fillId="8" borderId="0" applyNumberFormat="0" applyBorder="0" applyAlignment="0" applyProtection="0"/>
    <xf numFmtId="0" fontId="43" fillId="14" borderId="0" applyNumberFormat="0" applyBorder="0" applyAlignment="0" applyProtection="0"/>
    <xf numFmtId="0" fontId="17" fillId="14" borderId="0" applyNumberFormat="0" applyBorder="0" applyAlignment="0" applyProtection="0"/>
    <xf numFmtId="0" fontId="43" fillId="20" borderId="0" applyNumberFormat="0" applyBorder="0" applyAlignment="0" applyProtection="0"/>
    <xf numFmtId="0" fontId="17" fillId="20" borderId="0" applyNumberFormat="0" applyBorder="0" applyAlignment="0" applyProtection="0"/>
    <xf numFmtId="0" fontId="17" fillId="14" borderId="0" applyNumberFormat="0" applyBorder="0" applyAlignment="0" applyProtection="0"/>
    <xf numFmtId="0" fontId="43" fillId="14" borderId="0" applyNumberFormat="0" applyBorder="0" applyAlignment="0" applyProtection="0"/>
    <xf numFmtId="0" fontId="17" fillId="14"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18" fillId="22"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6"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18"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18" fillId="24" borderId="0" applyNumberFormat="0" applyBorder="0" applyAlignment="0" applyProtection="0"/>
    <xf numFmtId="0" fontId="18" fillId="26" borderId="0" applyNumberFormat="0" applyBorder="0" applyAlignment="0" applyProtection="0"/>
    <xf numFmtId="0" fontId="18" fillId="27" borderId="0" applyNumberFormat="0" applyBorder="0" applyAlignment="0" applyProtection="0"/>
    <xf numFmtId="0" fontId="18" fillId="26"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18" fillId="28" borderId="0" applyNumberFormat="0" applyBorder="0" applyAlignment="0" applyProtection="0"/>
    <xf numFmtId="0" fontId="44" fillId="22" borderId="0" applyNumberFormat="0" applyBorder="0" applyAlignment="0" applyProtection="0"/>
    <xf numFmtId="0" fontId="44" fillId="16" borderId="0" applyNumberFormat="0" applyBorder="0" applyAlignment="0" applyProtection="0"/>
    <xf numFmtId="0" fontId="44" fillId="18" borderId="0" applyNumberFormat="0" applyBorder="0" applyAlignment="0" applyProtection="0"/>
    <xf numFmtId="0" fontId="44" fillId="24" borderId="0" applyNumberFormat="0" applyBorder="0" applyAlignment="0" applyProtection="0"/>
    <xf numFmtId="0" fontId="44" fillId="26" borderId="0" applyNumberFormat="0" applyBorder="0" applyAlignment="0" applyProtection="0"/>
    <xf numFmtId="0" fontId="44" fillId="28" borderId="0" applyNumberFormat="0" applyBorder="0" applyAlignment="0" applyProtection="0"/>
    <xf numFmtId="0" fontId="44" fillId="22" borderId="0" applyNumberFormat="0" applyBorder="0" applyAlignment="0" applyProtection="0"/>
    <xf numFmtId="0" fontId="44" fillId="16" borderId="0" applyNumberFormat="0" applyBorder="0" applyAlignment="0" applyProtection="0"/>
    <xf numFmtId="0" fontId="44" fillId="18" borderId="0" applyNumberFormat="0" applyBorder="0" applyAlignment="0" applyProtection="0"/>
    <xf numFmtId="0" fontId="44" fillId="24" borderId="0" applyNumberFormat="0" applyBorder="0" applyAlignment="0" applyProtection="0"/>
    <xf numFmtId="0" fontId="44" fillId="26" borderId="0" applyNumberFormat="0" applyBorder="0" applyAlignment="0" applyProtection="0"/>
    <xf numFmtId="0" fontId="44" fillId="28" borderId="0" applyNumberFormat="0" applyBorder="0" applyAlignment="0" applyProtection="0"/>
    <xf numFmtId="0" fontId="18" fillId="30" borderId="0" applyNumberFormat="0" applyBorder="0" applyAlignment="0" applyProtection="0"/>
    <xf numFmtId="0" fontId="18" fillId="31" borderId="0" applyNumberFormat="0" applyBorder="0" applyAlignment="0" applyProtection="0"/>
    <xf numFmtId="0" fontId="18" fillId="30" borderId="0" applyNumberFormat="0" applyBorder="0" applyAlignment="0" applyProtection="0"/>
    <xf numFmtId="0" fontId="18" fillId="32" borderId="0" applyNumberFormat="0" applyBorder="0" applyAlignment="0" applyProtection="0"/>
    <xf numFmtId="0" fontId="18" fillId="33" borderId="0" applyNumberFormat="0" applyBorder="0" applyAlignment="0" applyProtection="0"/>
    <xf numFmtId="0" fontId="18" fillId="32" borderId="0" applyNumberFormat="0" applyBorder="0" applyAlignment="0" applyProtection="0"/>
    <xf numFmtId="0" fontId="18" fillId="34" borderId="0" applyNumberFormat="0" applyBorder="0" applyAlignment="0" applyProtection="0"/>
    <xf numFmtId="0" fontId="18" fillId="35" borderId="0" applyNumberFormat="0" applyBorder="0" applyAlignment="0" applyProtection="0"/>
    <xf numFmtId="0" fontId="18" fillId="34"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18" fillId="24" borderId="0" applyNumberFormat="0" applyBorder="0" applyAlignment="0" applyProtection="0"/>
    <xf numFmtId="0" fontId="18" fillId="26" borderId="0" applyNumberFormat="0" applyBorder="0" applyAlignment="0" applyProtection="0"/>
    <xf numFmtId="0" fontId="18" fillId="27" borderId="0" applyNumberFormat="0" applyBorder="0" applyAlignment="0" applyProtection="0"/>
    <xf numFmtId="0" fontId="18" fillId="26" borderId="0" applyNumberFormat="0" applyBorder="0" applyAlignment="0" applyProtection="0"/>
    <xf numFmtId="0" fontId="18" fillId="36" borderId="0" applyNumberFormat="0" applyBorder="0" applyAlignment="0" applyProtection="0"/>
    <xf numFmtId="0" fontId="18" fillId="37" borderId="0" applyNumberFormat="0" applyBorder="0" applyAlignment="0" applyProtection="0"/>
    <xf numFmtId="0" fontId="18" fillId="36"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4" borderId="0" applyNumberFormat="0" applyBorder="0" applyAlignment="0" applyProtection="0"/>
    <xf numFmtId="0" fontId="8" fillId="38" borderId="1" applyNumberFormat="0" applyFont="0" applyAlignment="0" applyProtection="0"/>
    <xf numFmtId="0" fontId="45" fillId="39" borderId="2" applyNumberFormat="0" applyAlignment="0" applyProtection="0"/>
    <xf numFmtId="0" fontId="20" fillId="39" borderId="2" applyNumberFormat="0" applyAlignment="0" applyProtection="0"/>
    <xf numFmtId="0" fontId="20" fillId="40" borderId="2" applyNumberFormat="0" applyAlignment="0" applyProtection="0"/>
    <xf numFmtId="0" fontId="20" fillId="39" borderId="2" applyNumberFormat="0" applyAlignment="0" applyProtection="0"/>
    <xf numFmtId="0" fontId="46" fillId="0" borderId="3" applyNumberFormat="0" applyFill="0" applyAlignment="0" applyProtection="0"/>
    <xf numFmtId="0" fontId="47" fillId="41" borderId="4" applyNumberFormat="0" applyAlignment="0" applyProtection="0"/>
    <xf numFmtId="0" fontId="21" fillId="41" borderId="4" applyNumberFormat="0" applyAlignment="0" applyProtection="0"/>
    <xf numFmtId="0" fontId="21" fillId="42" borderId="4" applyNumberFormat="0" applyAlignment="0" applyProtection="0"/>
    <xf numFmtId="0" fontId="21" fillId="41" borderId="4" applyNumberFormat="0" applyAlignment="0" applyProtection="0"/>
    <xf numFmtId="0" fontId="44" fillId="30" borderId="0" applyNumberFormat="0" applyBorder="0" applyAlignment="0" applyProtection="0"/>
    <xf numFmtId="0" fontId="44" fillId="32" borderId="0" applyNumberFormat="0" applyBorder="0" applyAlignment="0" applyProtection="0"/>
    <xf numFmtId="0" fontId="44" fillId="34" borderId="0" applyNumberFormat="0" applyBorder="0" applyAlignment="0" applyProtection="0"/>
    <xf numFmtId="0" fontId="44" fillId="24" borderId="0" applyNumberFormat="0" applyBorder="0" applyAlignment="0" applyProtection="0"/>
    <xf numFmtId="0" fontId="44" fillId="26" borderId="0" applyNumberFormat="0" applyBorder="0" applyAlignment="0" applyProtection="0"/>
    <xf numFmtId="0" fontId="44" fillId="36" borderId="0" applyNumberFormat="0" applyBorder="0" applyAlignment="0" applyProtection="0"/>
    <xf numFmtId="43" fontId="66" fillId="0" borderId="0" applyFont="0" applyFill="0" applyBorder="0" applyAlignment="0" applyProtection="0"/>
    <xf numFmtId="0" fontId="8" fillId="0" borderId="0" applyFont="0" applyFill="0" applyBorder="0" applyAlignment="0" applyProtection="0"/>
    <xf numFmtId="43" fontId="66" fillId="0" borderId="0" applyFont="0" applyFill="0" applyBorder="0" applyAlignment="0" applyProtection="0"/>
    <xf numFmtId="43"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43" fontId="75" fillId="0" borderId="0" applyFont="0" applyFill="0" applyBorder="0" applyAlignment="0" applyProtection="0"/>
    <xf numFmtId="43" fontId="81" fillId="0" borderId="0" applyFont="0" applyFill="0" applyBorder="0" applyAlignment="0" applyProtection="0"/>
    <xf numFmtId="43" fontId="81" fillId="0" borderId="0" applyFont="0" applyFill="0" applyBorder="0" applyAlignment="0" applyProtection="0"/>
    <xf numFmtId="43" fontId="75" fillId="0" borderId="0" applyFont="0" applyFill="0" applyBorder="0" applyAlignment="0" applyProtection="0"/>
    <xf numFmtId="43" fontId="75" fillId="0" borderId="0" applyFont="0" applyFill="0" applyBorder="0" applyAlignment="0" applyProtection="0"/>
    <xf numFmtId="43" fontId="81" fillId="0" borderId="0" applyFont="0" applyFill="0" applyBorder="0" applyAlignment="0" applyProtection="0"/>
    <xf numFmtId="43" fontId="81" fillId="0" borderId="0" applyFont="0" applyFill="0" applyBorder="0" applyAlignment="0" applyProtection="0"/>
    <xf numFmtId="43" fontId="75" fillId="0" borderId="0" applyFont="0" applyFill="0" applyBorder="0" applyAlignment="0" applyProtection="0"/>
    <xf numFmtId="43" fontId="75" fillId="0" borderId="0" applyFont="0" applyFill="0" applyBorder="0" applyAlignment="0" applyProtection="0"/>
    <xf numFmtId="43" fontId="81" fillId="0" borderId="0" applyFont="0" applyFill="0" applyBorder="0" applyAlignment="0" applyProtection="0"/>
    <xf numFmtId="43" fontId="81" fillId="0" borderId="0" applyFont="0" applyFill="0" applyBorder="0" applyAlignment="0" applyProtection="0"/>
    <xf numFmtId="43" fontId="75"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4" fontId="8" fillId="0" borderId="0" applyFont="0" applyFill="0" applyBorder="0" applyAlignment="0" applyProtection="0"/>
    <xf numFmtId="43" fontId="81" fillId="0" borderId="0" applyFont="0" applyFill="0" applyBorder="0" applyAlignment="0" applyProtection="0"/>
    <xf numFmtId="43" fontId="81" fillId="0" borderId="0" applyFont="0" applyFill="0" applyBorder="0" applyAlignment="0" applyProtection="0"/>
    <xf numFmtId="43" fontId="75" fillId="0" borderId="0" applyFont="0" applyFill="0" applyBorder="0" applyAlignment="0" applyProtection="0"/>
    <xf numFmtId="43" fontId="75" fillId="0" borderId="0" applyFont="0" applyFill="0" applyBorder="0" applyAlignment="0" applyProtection="0"/>
    <xf numFmtId="43" fontId="8" fillId="0" borderId="0" applyFont="0" applyFill="0" applyBorder="0" applyAlignment="0" applyProtection="0"/>
    <xf numFmtId="43" fontId="6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67" fillId="0" borderId="0" applyFont="0" applyFill="0" applyBorder="0" applyAlignment="0" applyProtection="0"/>
    <xf numFmtId="164" fontId="8" fillId="0" borderId="0" applyFont="0" applyFill="0" applyBorder="0" applyAlignment="0" applyProtection="0"/>
    <xf numFmtId="164" fontId="81" fillId="0" borderId="0" applyFont="0" applyFill="0" applyBorder="0" applyAlignment="0" applyProtection="0"/>
    <xf numFmtId="164" fontId="75"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8" fillId="0" borderId="0" applyFont="0" applyFill="0" applyBorder="0" applyAlignment="0" applyProtection="0"/>
    <xf numFmtId="164" fontId="75" fillId="0" borderId="0" applyFont="0" applyFill="0" applyBorder="0" applyAlignment="0" applyProtection="0"/>
    <xf numFmtId="43" fontId="75" fillId="0" borderId="0" applyFont="0" applyFill="0" applyBorder="0" applyAlignment="0" applyProtection="0"/>
    <xf numFmtId="43" fontId="81" fillId="0" borderId="0" applyFont="0" applyFill="0" applyBorder="0" applyAlignment="0" applyProtection="0"/>
    <xf numFmtId="43" fontId="81" fillId="0" borderId="0" applyFont="0" applyFill="0" applyBorder="0" applyAlignment="0" applyProtection="0"/>
    <xf numFmtId="43" fontId="75" fillId="0" borderId="0" applyFont="0" applyFill="0" applyBorder="0" applyAlignment="0" applyProtection="0"/>
    <xf numFmtId="43" fontId="75" fillId="0" borderId="0" applyFont="0" applyFill="0" applyBorder="0" applyAlignment="0" applyProtection="0"/>
    <xf numFmtId="43" fontId="81" fillId="0" borderId="0" applyFont="0" applyFill="0" applyBorder="0" applyAlignment="0" applyProtection="0"/>
    <xf numFmtId="43" fontId="81" fillId="0" borderId="0" applyFont="0" applyFill="0" applyBorder="0" applyAlignment="0" applyProtection="0"/>
    <xf numFmtId="43" fontId="75" fillId="0" borderId="0" applyFont="0" applyFill="0" applyBorder="0" applyAlignment="0" applyProtection="0"/>
    <xf numFmtId="43" fontId="75" fillId="0" borderId="0" applyFont="0" applyFill="0" applyBorder="0" applyAlignment="0" applyProtection="0"/>
    <xf numFmtId="43" fontId="81" fillId="0" borderId="0" applyFont="0" applyFill="0" applyBorder="0" applyAlignment="0" applyProtection="0"/>
    <xf numFmtId="43" fontId="81" fillId="0" borderId="0" applyFont="0" applyFill="0" applyBorder="0" applyAlignment="0" applyProtection="0"/>
    <xf numFmtId="43" fontId="75" fillId="0" borderId="0" applyFont="0" applyFill="0" applyBorder="0" applyAlignment="0" applyProtection="0"/>
    <xf numFmtId="43" fontId="75" fillId="0" borderId="0" applyFont="0" applyFill="0" applyBorder="0" applyAlignment="0" applyProtection="0"/>
    <xf numFmtId="43" fontId="81" fillId="0" borderId="0" applyFont="0" applyFill="0" applyBorder="0" applyAlignment="0" applyProtection="0"/>
    <xf numFmtId="43" fontId="81" fillId="0" borderId="0" applyFont="0" applyFill="0" applyBorder="0" applyAlignment="0" applyProtection="0"/>
    <xf numFmtId="43" fontId="75" fillId="0" borderId="0" applyFont="0" applyFill="0" applyBorder="0" applyAlignment="0" applyProtection="0"/>
    <xf numFmtId="43" fontId="75" fillId="0" borderId="0" applyFont="0" applyFill="0" applyBorder="0" applyAlignment="0" applyProtection="0"/>
    <xf numFmtId="43" fontId="81" fillId="0" borderId="0" applyFont="0" applyFill="0" applyBorder="0" applyAlignment="0" applyProtection="0"/>
    <xf numFmtId="43" fontId="81" fillId="0" borderId="0" applyFont="0" applyFill="0" applyBorder="0" applyAlignment="0" applyProtection="0"/>
    <xf numFmtId="43" fontId="75" fillId="0" borderId="0" applyFont="0" applyFill="0" applyBorder="0" applyAlignment="0" applyProtection="0"/>
    <xf numFmtId="43" fontId="75" fillId="0" borderId="0" applyFont="0" applyFill="0" applyBorder="0" applyAlignment="0" applyProtection="0"/>
    <xf numFmtId="43" fontId="81" fillId="0" borderId="0" applyFont="0" applyFill="0" applyBorder="0" applyAlignment="0" applyProtection="0"/>
    <xf numFmtId="43" fontId="81" fillId="0" borderId="0" applyFont="0" applyFill="0" applyBorder="0" applyAlignment="0" applyProtection="0"/>
    <xf numFmtId="43" fontId="75" fillId="0" borderId="0" applyFont="0" applyFill="0" applyBorder="0" applyAlignment="0" applyProtection="0"/>
    <xf numFmtId="43" fontId="75" fillId="0" borderId="0" applyFont="0" applyFill="0" applyBorder="0" applyAlignment="0" applyProtection="0"/>
    <xf numFmtId="43" fontId="81" fillId="0" borderId="0" applyFont="0" applyFill="0" applyBorder="0" applyAlignment="0" applyProtection="0"/>
    <xf numFmtId="43" fontId="81" fillId="0" borderId="0" applyFont="0" applyFill="0" applyBorder="0" applyAlignment="0" applyProtection="0"/>
    <xf numFmtId="43" fontId="75" fillId="0" borderId="0" applyFont="0" applyFill="0" applyBorder="0" applyAlignment="0" applyProtection="0"/>
    <xf numFmtId="43" fontId="75" fillId="0" borderId="0" applyFont="0" applyFill="0" applyBorder="0" applyAlignment="0" applyProtection="0"/>
    <xf numFmtId="43" fontId="81" fillId="0" borderId="0" applyFont="0" applyFill="0" applyBorder="0" applyAlignment="0" applyProtection="0"/>
    <xf numFmtId="43" fontId="81" fillId="0" borderId="0" applyFont="0" applyFill="0" applyBorder="0" applyAlignment="0" applyProtection="0"/>
    <xf numFmtId="43" fontId="75" fillId="0" borderId="0" applyFont="0" applyFill="0" applyBorder="0" applyAlignment="0" applyProtection="0"/>
    <xf numFmtId="164" fontId="8" fillId="0" borderId="0" applyFont="0" applyFill="0" applyBorder="0" applyAlignment="0" applyProtection="0"/>
    <xf numFmtId="43" fontId="17"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98" fillId="0" borderId="0" applyFont="0" applyFill="0" applyBorder="0" applyAlignment="0" applyProtection="0"/>
    <xf numFmtId="43" fontId="98"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17"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17" fillId="0" borderId="0" applyFont="0" applyFill="0" applyBorder="0" applyAlignment="0" applyProtection="0"/>
    <xf numFmtId="164" fontId="8" fillId="0" borderId="0" applyFont="0" applyFill="0" applyBorder="0" applyAlignment="0" applyProtection="0"/>
    <xf numFmtId="0"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98" fillId="0" borderId="0" applyFont="0" applyFill="0" applyBorder="0" applyAlignment="0" applyProtection="0"/>
    <xf numFmtId="43" fontId="98"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17"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1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43" fontId="66" fillId="0" borderId="0" applyFont="0" applyFill="0" applyBorder="0" applyAlignment="0" applyProtection="0"/>
    <xf numFmtId="43" fontId="66" fillId="0" borderId="0" applyFont="0" applyFill="0" applyBorder="0" applyAlignment="0" applyProtection="0"/>
    <xf numFmtId="43" fontId="8" fillId="0" borderId="0" applyFont="0" applyFill="0" applyBorder="0" applyAlignment="0" applyProtection="0"/>
    <xf numFmtId="43" fontId="1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8" fillId="0" borderId="0" applyFont="0" applyFill="0" applyBorder="0" applyAlignment="0" applyProtection="0"/>
    <xf numFmtId="43" fontId="8" fillId="0" borderId="0" applyFont="0" applyFill="0" applyBorder="0" applyAlignment="0" applyProtection="0"/>
    <xf numFmtId="166" fontId="8" fillId="0" borderId="0" applyFont="0" applyFill="0" applyBorder="0" applyAlignment="0" applyProtection="0"/>
    <xf numFmtId="164" fontId="8" fillId="0" borderId="0" applyFont="0" applyFill="0" applyBorder="0" applyAlignment="0" applyProtection="0"/>
    <xf numFmtId="0"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8" fillId="0" borderId="0" applyFont="0" applyFill="0" applyBorder="0" applyAlignment="0" applyProtection="0"/>
    <xf numFmtId="43" fontId="8" fillId="0" borderId="0" applyFont="0" applyFill="0" applyBorder="0" applyAlignment="0" applyProtection="0"/>
    <xf numFmtId="164" fontId="8" fillId="0" borderId="0" applyFont="0" applyFill="0" applyBorder="0" applyAlignment="0" applyProtection="0"/>
    <xf numFmtId="0" fontId="8" fillId="0" borderId="0" applyFont="0" applyFill="0" applyBorder="0" applyAlignment="0" applyProtection="0"/>
    <xf numFmtId="43" fontId="6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0" fontId="23" fillId="6" borderId="0" applyNumberFormat="0" applyBorder="0" applyAlignment="0" applyProtection="0"/>
    <xf numFmtId="0" fontId="48" fillId="6" borderId="0" applyNumberFormat="0" applyBorder="0" applyAlignment="0" applyProtection="0"/>
    <xf numFmtId="0" fontId="22" fillId="0" borderId="0" applyNumberFormat="0" applyFill="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6" borderId="0" applyNumberFormat="0" applyBorder="0" applyAlignment="0" applyProtection="0"/>
    <xf numFmtId="0" fontId="24" fillId="0" borderId="5" applyNumberFormat="0" applyFill="0" applyAlignment="0" applyProtection="0"/>
    <xf numFmtId="0" fontId="25" fillId="0" borderId="6" applyNumberFormat="0" applyFill="0" applyAlignment="0" applyProtection="0"/>
    <xf numFmtId="0" fontId="26" fillId="0" borderId="7" applyNumberFormat="0" applyFill="0" applyAlignment="0" applyProtection="0"/>
    <xf numFmtId="0" fontId="26" fillId="0" borderId="0" applyNumberFormat="0" applyFill="0" applyBorder="0" applyAlignment="0" applyProtection="0"/>
    <xf numFmtId="0" fontId="77" fillId="0" borderId="0">
      <alignment horizontal="justify" vertical="top" wrapText="1"/>
    </xf>
    <xf numFmtId="0" fontId="27" fillId="12" borderId="2" applyNumberFormat="0" applyAlignment="0" applyProtection="0"/>
    <xf numFmtId="0" fontId="27" fillId="13" borderId="2" applyNumberFormat="0" applyAlignment="0" applyProtection="0"/>
    <xf numFmtId="0" fontId="27" fillId="12" borderId="2" applyNumberFormat="0" applyAlignment="0" applyProtection="0"/>
    <xf numFmtId="0" fontId="44" fillId="30" borderId="0" applyNumberFormat="0" applyBorder="0" applyAlignment="0" applyProtection="0"/>
    <xf numFmtId="0" fontId="44" fillId="32" borderId="0" applyNumberFormat="0" applyBorder="0" applyAlignment="0" applyProtection="0"/>
    <xf numFmtId="0" fontId="44" fillId="34" borderId="0" applyNumberFormat="0" applyBorder="0" applyAlignment="0" applyProtection="0"/>
    <xf numFmtId="0" fontId="44" fillId="24" borderId="0" applyNumberFormat="0" applyBorder="0" applyAlignment="0" applyProtection="0"/>
    <xf numFmtId="0" fontId="44" fillId="26" borderId="0" applyNumberFormat="0" applyBorder="0" applyAlignment="0" applyProtection="0"/>
    <xf numFmtId="0" fontId="44" fillId="36" borderId="0" applyNumberFormat="0" applyBorder="0" applyAlignment="0" applyProtection="0"/>
    <xf numFmtId="0" fontId="30" fillId="39" borderId="8" applyNumberFormat="0" applyAlignment="0" applyProtection="0"/>
    <xf numFmtId="0" fontId="82" fillId="39" borderId="8" applyNumberFormat="0" applyAlignment="0" applyProtection="0"/>
    <xf numFmtId="0" fontId="45" fillId="39" borderId="2" applyNumberFormat="0" applyAlignment="0" applyProtection="0"/>
    <xf numFmtId="0" fontId="40" fillId="0" borderId="0">
      <alignment horizontal="right" vertical="top"/>
    </xf>
    <xf numFmtId="0" fontId="41" fillId="0" borderId="0">
      <alignment horizontal="justify" vertical="top" wrapText="1"/>
    </xf>
    <xf numFmtId="0" fontId="40" fillId="0" borderId="0">
      <alignment horizontal="left"/>
    </xf>
    <xf numFmtId="4" fontId="41" fillId="0" borderId="0">
      <alignment horizontal="right"/>
    </xf>
    <xf numFmtId="0" fontId="41" fillId="0" borderId="0">
      <alignment horizontal="right"/>
    </xf>
    <xf numFmtId="4" fontId="41" fillId="0" borderId="0">
      <alignment horizontal="right" wrapText="1"/>
    </xf>
    <xf numFmtId="0" fontId="41" fillId="0" borderId="0">
      <alignment horizontal="right"/>
    </xf>
    <xf numFmtId="4" fontId="41" fillId="0" borderId="0">
      <alignment horizontal="right"/>
    </xf>
    <xf numFmtId="0" fontId="28" fillId="0" borderId="3" applyNumberFormat="0" applyFill="0" applyAlignment="0" applyProtection="0"/>
    <xf numFmtId="0" fontId="59" fillId="4" borderId="0" applyNumberFormat="0" applyBorder="0" applyAlignment="0" applyProtection="0"/>
    <xf numFmtId="168" fontId="78" fillId="43" borderId="9">
      <alignment horizontal="left" vertical="center"/>
    </xf>
    <xf numFmtId="0" fontId="55" fillId="0" borderId="5" applyNumberFormat="0" applyFill="0" applyAlignment="0" applyProtection="0"/>
    <xf numFmtId="0" fontId="56" fillId="0" borderId="6" applyNumberFormat="0" applyFill="0" applyAlignment="0" applyProtection="0"/>
    <xf numFmtId="0" fontId="57" fillId="0" borderId="7" applyNumberFormat="0" applyFill="0" applyAlignment="0" applyProtection="0"/>
    <xf numFmtId="0" fontId="57" fillId="0" borderId="0" applyNumberFormat="0" applyFill="0" applyBorder="0" applyAlignment="0" applyProtection="0"/>
    <xf numFmtId="168" fontId="83" fillId="43" borderId="9">
      <alignment horizontal="left" vertical="center"/>
    </xf>
    <xf numFmtId="0" fontId="29" fillId="44" borderId="0" applyNumberFormat="0" applyBorder="0" applyAlignment="0" applyProtection="0"/>
    <xf numFmtId="0" fontId="29" fillId="45" borderId="0" applyNumberFormat="0" applyBorder="0" applyAlignment="0" applyProtection="0"/>
    <xf numFmtId="0" fontId="29" fillId="44" borderId="0" applyNumberFormat="0" applyBorder="0" applyAlignment="0" applyProtection="0"/>
    <xf numFmtId="0" fontId="49" fillId="44" borderId="0" applyNumberFormat="0" applyBorder="0" applyAlignment="0" applyProtection="0"/>
    <xf numFmtId="0" fontId="49" fillId="44" borderId="0" applyNumberFormat="0" applyBorder="0" applyAlignment="0" applyProtection="0"/>
    <xf numFmtId="4" fontId="39" fillId="0" borderId="0" applyProtection="0">
      <alignment horizontal="left" vertical="top"/>
    </xf>
    <xf numFmtId="0" fontId="8" fillId="0" borderId="0"/>
    <xf numFmtId="0" fontId="8" fillId="0" borderId="0"/>
    <xf numFmtId="0" fontId="8" fillId="0" borderId="0"/>
    <xf numFmtId="0" fontId="39" fillId="0" borderId="0"/>
    <xf numFmtId="0" fontId="8" fillId="0" borderId="0"/>
    <xf numFmtId="0" fontId="39" fillId="0" borderId="0"/>
    <xf numFmtId="0" fontId="8" fillId="0" borderId="0"/>
    <xf numFmtId="0" fontId="81" fillId="0" borderId="0"/>
    <xf numFmtId="0" fontId="75" fillId="0" borderId="0"/>
    <xf numFmtId="0" fontId="8" fillId="0" borderId="0"/>
    <xf numFmtId="0" fontId="75" fillId="0" borderId="0"/>
    <xf numFmtId="0" fontId="8" fillId="0" borderId="0"/>
    <xf numFmtId="0" fontId="6" fillId="0" borderId="0"/>
    <xf numFmtId="4" fontId="8" fillId="0" borderId="0" applyProtection="0">
      <alignment horizontal="left" vertical="top"/>
    </xf>
    <xf numFmtId="4" fontId="39" fillId="0" borderId="0" applyProtection="0">
      <alignment horizontal="left" vertical="top"/>
    </xf>
    <xf numFmtId="0" fontId="8" fillId="0" borderId="0"/>
    <xf numFmtId="0" fontId="8" fillId="0" borderId="0"/>
    <xf numFmtId="0" fontId="8" fillId="0" borderId="0"/>
    <xf numFmtId="0" fontId="98" fillId="0" borderId="0"/>
    <xf numFmtId="0" fontId="99" fillId="0" borderId="0"/>
    <xf numFmtId="0" fontId="99" fillId="0" borderId="0"/>
    <xf numFmtId="0" fontId="98" fillId="0" borderId="0"/>
    <xf numFmtId="0" fontId="17" fillId="0" borderId="0"/>
    <xf numFmtId="164" fontId="74" fillId="0" borderId="0" applyFill="0" applyBorder="0" applyAlignment="0" applyProtection="0"/>
    <xf numFmtId="0" fontId="98" fillId="0" borderId="0"/>
    <xf numFmtId="0" fontId="8" fillId="0" borderId="0"/>
    <xf numFmtId="0" fontId="39" fillId="0" borderId="0"/>
    <xf numFmtId="0" fontId="8" fillId="0" borderId="0"/>
    <xf numFmtId="0" fontId="99" fillId="0" borderId="0"/>
    <xf numFmtId="0" fontId="8" fillId="0" borderId="0"/>
    <xf numFmtId="0" fontId="98" fillId="0" borderId="0"/>
    <xf numFmtId="0" fontId="98" fillId="0" borderId="0"/>
    <xf numFmtId="0" fontId="99" fillId="0" borderId="0"/>
    <xf numFmtId="0" fontId="99" fillId="0" borderId="0"/>
    <xf numFmtId="0" fontId="17" fillId="0" borderId="0"/>
    <xf numFmtId="4" fontId="39" fillId="0" borderId="0" applyProtection="0">
      <alignment horizontal="left" vertical="top"/>
    </xf>
    <xf numFmtId="0" fontId="8" fillId="0" borderId="0"/>
    <xf numFmtId="0" fontId="66" fillId="0" borderId="0"/>
    <xf numFmtId="3" fontId="60" fillId="0" borderId="0">
      <alignment horizontal="justify" vertical="top" wrapText="1"/>
    </xf>
    <xf numFmtId="0" fontId="8" fillId="0" borderId="0"/>
    <xf numFmtId="0" fontId="8" fillId="0" borderId="0"/>
    <xf numFmtId="0" fontId="39" fillId="38" borderId="1" applyNumberFormat="0" applyFont="0" applyAlignment="0" applyProtection="0"/>
    <xf numFmtId="0" fontId="8" fillId="38" borderId="1" applyNumberFormat="0" applyFont="0" applyAlignment="0" applyProtection="0"/>
    <xf numFmtId="0" fontId="8" fillId="38" borderId="1" applyNumberFormat="0" applyFont="0" applyAlignment="0" applyProtection="0"/>
    <xf numFmtId="0" fontId="8" fillId="46" borderId="1" applyNumberFormat="0" applyAlignment="0" applyProtection="0"/>
    <xf numFmtId="0" fontId="8" fillId="38" borderId="1" applyNumberFormat="0" applyFont="0" applyAlignment="0" applyProtection="0"/>
    <xf numFmtId="0" fontId="6" fillId="38" borderId="1" applyNumberFormat="0" applyFont="0" applyAlignment="0" applyProtection="0"/>
    <xf numFmtId="0" fontId="50" fillId="0" borderId="0"/>
    <xf numFmtId="0" fontId="79" fillId="0" borderId="0"/>
    <xf numFmtId="0" fontId="8" fillId="0" borderId="0"/>
    <xf numFmtId="0" fontId="8" fillId="0" borderId="0"/>
    <xf numFmtId="0" fontId="30" fillId="39" borderId="8" applyNumberFormat="0" applyAlignment="0" applyProtection="0"/>
    <xf numFmtId="0" fontId="30" fillId="40" borderId="8" applyNumberFormat="0" applyAlignment="0" applyProtection="0"/>
    <xf numFmtId="0" fontId="30" fillId="39" borderId="8" applyNumberFormat="0" applyAlignment="0" applyProtection="0"/>
    <xf numFmtId="9" fontId="17" fillId="0" borderId="0" applyFont="0" applyFill="0" applyBorder="0" applyAlignment="0" applyProtection="0"/>
    <xf numFmtId="9" fontId="43" fillId="0" borderId="0" applyFont="0" applyFill="0" applyBorder="0" applyAlignment="0" applyProtection="0"/>
    <xf numFmtId="9" fontId="17" fillId="0" borderId="0" applyFont="0" applyFill="0" applyBorder="0" applyAlignment="0" applyProtection="0"/>
    <xf numFmtId="9" fontId="98" fillId="0" borderId="0" applyFont="0" applyFill="0" applyBorder="0" applyAlignment="0" applyProtection="0"/>
    <xf numFmtId="9" fontId="98" fillId="0" borderId="0" applyFont="0" applyFill="0" applyBorder="0" applyAlignment="0" applyProtection="0"/>
    <xf numFmtId="9" fontId="43" fillId="0" borderId="0" applyFont="0" applyFill="0" applyBorder="0" applyAlignment="0" applyProtection="0"/>
    <xf numFmtId="9" fontId="17" fillId="0" borderId="0" applyFont="0" applyFill="0" applyBorder="0" applyAlignment="0" applyProtection="0"/>
    <xf numFmtId="9" fontId="43" fillId="0" borderId="0" applyFont="0" applyFill="0" applyBorder="0" applyAlignment="0" applyProtection="0"/>
    <xf numFmtId="9" fontId="17" fillId="0" borderId="0" applyFont="0" applyFill="0" applyBorder="0" applyAlignment="0" applyProtection="0"/>
    <xf numFmtId="9" fontId="8" fillId="0" borderId="0" applyFont="0" applyFill="0" applyBorder="0" applyAlignment="0" applyProtection="0"/>
    <xf numFmtId="0" fontId="46" fillId="0" borderId="3" applyNumberFormat="0" applyFill="0" applyAlignment="0" applyProtection="0"/>
    <xf numFmtId="0" fontId="47" fillId="41" borderId="4" applyNumberFormat="0" applyAlignment="0" applyProtection="0"/>
    <xf numFmtId="0" fontId="51" fillId="0" borderId="0"/>
    <xf numFmtId="0" fontId="42" fillId="0" borderId="0"/>
    <xf numFmtId="0" fontId="42" fillId="0" borderId="0"/>
    <xf numFmtId="0" fontId="80" fillId="0" borderId="0"/>
    <xf numFmtId="0" fontId="42" fillId="0" borderId="0"/>
    <xf numFmtId="0" fontId="42" fillId="0" borderId="0"/>
    <xf numFmtId="0" fontId="42" fillId="0" borderId="0"/>
    <xf numFmtId="0" fontId="80" fillId="0" borderId="0"/>
    <xf numFmtId="0" fontId="53" fillId="0" borderId="0" applyNumberFormat="0" applyFill="0" applyBorder="0" applyAlignment="0" applyProtection="0"/>
    <xf numFmtId="0" fontId="33"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31" fillId="0" borderId="0" applyNumberFormat="0" applyFill="0" applyBorder="0" applyAlignment="0" applyProtection="0"/>
    <xf numFmtId="0" fontId="54" fillId="0" borderId="0" applyNumberFormat="0" applyFill="0" applyBorder="0" applyAlignment="0" applyProtection="0"/>
    <xf numFmtId="0" fontId="55" fillId="0" borderId="5" applyNumberFormat="0" applyFill="0" applyAlignment="0" applyProtection="0"/>
    <xf numFmtId="0" fontId="56" fillId="0" borderId="6" applyNumberFormat="0" applyFill="0" applyAlignment="0" applyProtection="0"/>
    <xf numFmtId="0" fontId="57" fillId="0" borderId="7" applyNumberFormat="0" applyFill="0" applyAlignment="0" applyProtection="0"/>
    <xf numFmtId="0" fontId="57" fillId="0" borderId="0" applyNumberFormat="0" applyFill="0" applyBorder="0" applyAlignment="0" applyProtection="0"/>
    <xf numFmtId="0" fontId="32" fillId="0" borderId="10" applyNumberFormat="0" applyFill="0" applyAlignment="0" applyProtection="0"/>
    <xf numFmtId="0" fontId="58" fillId="0" borderId="10" applyNumberFormat="0" applyFill="0" applyAlignment="0" applyProtection="0"/>
    <xf numFmtId="0" fontId="58" fillId="0" borderId="10" applyNumberFormat="0" applyFill="0" applyAlignment="0" applyProtection="0"/>
    <xf numFmtId="169" fontId="5" fillId="11" borderId="11">
      <alignment vertical="center"/>
    </xf>
    <xf numFmtId="169" fontId="84" fillId="11" borderId="11">
      <alignment vertical="center"/>
    </xf>
    <xf numFmtId="0" fontId="85" fillId="12" borderId="2" applyNumberFormat="0" applyAlignment="0" applyProtection="0"/>
    <xf numFmtId="0" fontId="59" fillId="4" borderId="0" applyNumberFormat="0" applyBorder="0" applyAlignment="0" applyProtection="0"/>
    <xf numFmtId="0" fontId="48" fillId="6" borderId="0" applyNumberFormat="0" applyBorder="0" applyAlignment="0" applyProtection="0"/>
    <xf numFmtId="0" fontId="33" fillId="0" borderId="0" applyNumberForma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66" fillId="0" borderId="0" applyFont="0" applyFill="0" applyBorder="0" applyAlignment="0" applyProtection="0"/>
  </cellStyleXfs>
  <cellXfs count="889">
    <xf numFmtId="0" fontId="0" fillId="0" borderId="0" xfId="0"/>
    <xf numFmtId="49" fontId="0" fillId="0" borderId="12" xfId="0" applyNumberFormat="1" applyBorder="1" applyAlignment="1">
      <alignment horizontal="justify" vertical="justify"/>
    </xf>
    <xf numFmtId="49" fontId="0" fillId="0" borderId="0" xfId="0" applyNumberFormat="1" applyAlignment="1">
      <alignment horizontal="justify" vertical="justify"/>
    </xf>
    <xf numFmtId="49" fontId="0" fillId="0" borderId="12" xfId="0" applyNumberFormat="1" applyFill="1" applyBorder="1" applyAlignment="1">
      <alignment horizontal="justify" vertical="justify"/>
    </xf>
    <xf numFmtId="49" fontId="0" fillId="0" borderId="0" xfId="0" applyNumberFormat="1" applyBorder="1" applyAlignment="1">
      <alignment horizontal="justify" vertical="justify"/>
    </xf>
    <xf numFmtId="0" fontId="0" fillId="0" borderId="12" xfId="0" applyBorder="1" applyAlignment="1">
      <alignment horizontal="justify" vertical="justify"/>
    </xf>
    <xf numFmtId="0" fontId="0" fillId="0" borderId="0" xfId="0" applyBorder="1" applyAlignment="1">
      <alignment horizontal="justify" vertical="justify"/>
    </xf>
    <xf numFmtId="0" fontId="0" fillId="0" borderId="12" xfId="0" applyNumberFormat="1" applyBorder="1"/>
    <xf numFmtId="0" fontId="0" fillId="0" borderId="12" xfId="0" applyNumberFormat="1" applyBorder="1" applyAlignment="1">
      <alignment horizontal="center" vertical="justify"/>
    </xf>
    <xf numFmtId="0" fontId="0" fillId="0" borderId="12" xfId="0" applyNumberFormat="1" applyBorder="1" applyAlignment="1">
      <alignment horizontal="center"/>
    </xf>
    <xf numFmtId="0" fontId="0" fillId="0" borderId="12" xfId="443" applyNumberFormat="1" applyFont="1" applyBorder="1"/>
    <xf numFmtId="0" fontId="1" fillId="0" borderId="12" xfId="443" applyNumberFormat="1" applyBorder="1"/>
    <xf numFmtId="0" fontId="8" fillId="0" borderId="0" xfId="0" applyFont="1"/>
    <xf numFmtId="0" fontId="8" fillId="0" borderId="12" xfId="0" applyFont="1" applyBorder="1" applyAlignment="1">
      <alignment horizontal="center"/>
    </xf>
    <xf numFmtId="49" fontId="0" fillId="0" borderId="12" xfId="0" applyNumberFormat="1" applyBorder="1" applyAlignment="1">
      <alignment horizontal="right" vertical="justify"/>
    </xf>
    <xf numFmtId="49" fontId="8" fillId="0" borderId="12" xfId="0" applyNumberFormat="1" applyFont="1" applyBorder="1" applyAlignment="1">
      <alignment horizontal="right" vertical="justify"/>
    </xf>
    <xf numFmtId="0" fontId="11" fillId="0" borderId="12" xfId="0" applyFont="1" applyBorder="1" applyAlignment="1">
      <alignment horizontal="center"/>
    </xf>
    <xf numFmtId="49" fontId="0" fillId="0" borderId="12" xfId="0" applyNumberFormat="1" applyFill="1" applyBorder="1" applyAlignment="1">
      <alignment horizontal="right" vertical="justify"/>
    </xf>
    <xf numFmtId="49" fontId="8" fillId="0" borderId="0" xfId="0" applyNumberFormat="1" applyFont="1" applyFill="1" applyBorder="1" applyAlignment="1">
      <alignment vertical="justify" wrapText="1"/>
    </xf>
    <xf numFmtId="0" fontId="0" fillId="0" borderId="13" xfId="0" applyBorder="1" applyAlignment="1">
      <alignment horizontal="justify" vertical="justify"/>
    </xf>
    <xf numFmtId="0" fontId="0" fillId="0" borderId="13" xfId="0" applyNumberFormat="1" applyBorder="1" applyAlignment="1">
      <alignment horizontal="center"/>
    </xf>
    <xf numFmtId="4" fontId="0" fillId="0" borderId="12" xfId="0" applyNumberFormat="1" applyBorder="1"/>
    <xf numFmtId="0" fontId="0" fillId="0" borderId="14" xfId="0" applyNumberFormat="1" applyBorder="1" applyAlignment="1">
      <alignment horizontal="center"/>
    </xf>
    <xf numFmtId="0" fontId="0" fillId="0" borderId="14" xfId="0" applyNumberFormat="1" applyBorder="1"/>
    <xf numFmtId="0" fontId="0" fillId="0" borderId="12" xfId="0" applyFill="1" applyBorder="1" applyAlignment="1">
      <alignment horizontal="justify" vertical="justify"/>
    </xf>
    <xf numFmtId="0" fontId="0" fillId="0" borderId="0" xfId="0" applyFill="1"/>
    <xf numFmtId="0" fontId="0" fillId="0" borderId="12" xfId="0" applyNumberFormat="1" applyFill="1" applyBorder="1" applyAlignment="1">
      <alignment horizontal="center"/>
    </xf>
    <xf numFmtId="49" fontId="2" fillId="0" borderId="12" xfId="0" applyNumberFormat="1" applyFont="1" applyFill="1" applyBorder="1" applyAlignment="1">
      <alignment horizontal="center" vertical="justify" wrapText="1"/>
    </xf>
    <xf numFmtId="49" fontId="2" fillId="0" borderId="0" xfId="0" applyNumberFormat="1" applyFont="1" applyFill="1" applyBorder="1" applyAlignment="1">
      <alignment horizontal="center" vertical="justify" wrapText="1"/>
    </xf>
    <xf numFmtId="0" fontId="2" fillId="0" borderId="12" xfId="0" applyNumberFormat="1" applyFont="1" applyFill="1" applyBorder="1" applyAlignment="1">
      <alignment horizontal="center" wrapText="1"/>
    </xf>
    <xf numFmtId="0" fontId="2" fillId="0" borderId="12" xfId="443" applyNumberFormat="1" applyFont="1" applyFill="1" applyBorder="1" applyAlignment="1">
      <alignment horizontal="center" vertical="center" wrapText="1"/>
    </xf>
    <xf numFmtId="0" fontId="2" fillId="0" borderId="14" xfId="443" applyNumberFormat="1" applyFont="1" applyFill="1" applyBorder="1" applyAlignment="1">
      <alignment horizontal="center" vertical="center" wrapText="1"/>
    </xf>
    <xf numFmtId="0" fontId="0" fillId="0" borderId="0" xfId="0" applyNumberFormat="1" applyBorder="1"/>
    <xf numFmtId="49" fontId="34" fillId="47" borderId="15" xfId="0" applyNumberFormat="1" applyFont="1" applyFill="1" applyBorder="1" applyAlignment="1">
      <alignment horizontal="center" vertical="justify" wrapText="1"/>
    </xf>
    <xf numFmtId="0" fontId="0" fillId="0" borderId="0" xfId="0" applyNumberFormat="1" applyBorder="1" applyAlignment="1">
      <alignment horizontal="center"/>
    </xf>
    <xf numFmtId="0" fontId="36" fillId="0" borderId="0" xfId="351" applyFont="1" applyFill="1" applyBorder="1" applyAlignment="1">
      <alignment wrapText="1"/>
    </xf>
    <xf numFmtId="4" fontId="8" fillId="0" borderId="14" xfId="351" applyNumberFormat="1" applyFont="1" applyFill="1" applyBorder="1" applyAlignment="1">
      <alignment horizontal="right"/>
    </xf>
    <xf numFmtId="0" fontId="1" fillId="0" borderId="0" xfId="443" applyNumberFormat="1" applyBorder="1"/>
    <xf numFmtId="49" fontId="2" fillId="48" borderId="15" xfId="0" applyNumberFormat="1" applyFont="1" applyFill="1" applyBorder="1" applyAlignment="1">
      <alignment horizontal="center" vertical="justify" wrapText="1"/>
    </xf>
    <xf numFmtId="0" fontId="2" fillId="48" borderId="15" xfId="0" applyNumberFormat="1" applyFont="1" applyFill="1" applyBorder="1" applyAlignment="1">
      <alignment horizontal="center" wrapText="1"/>
    </xf>
    <xf numFmtId="0" fontId="2" fillId="48" borderId="15" xfId="443" applyNumberFormat="1" applyFont="1" applyFill="1" applyBorder="1" applyAlignment="1">
      <alignment horizontal="center" vertical="center" wrapText="1"/>
    </xf>
    <xf numFmtId="0" fontId="36" fillId="0" borderId="15" xfId="0" applyNumberFormat="1" applyFont="1" applyBorder="1"/>
    <xf numFmtId="0" fontId="0" fillId="0" borderId="12" xfId="0" applyNumberFormat="1" applyFill="1" applyBorder="1"/>
    <xf numFmtId="49" fontId="8" fillId="49" borderId="15" xfId="0" applyNumberFormat="1" applyFont="1" applyFill="1" applyBorder="1" applyAlignment="1">
      <alignment horizontal="right" vertical="justify"/>
    </xf>
    <xf numFmtId="49" fontId="5" fillId="49" borderId="16" xfId="0" applyNumberFormat="1" applyFont="1" applyFill="1" applyBorder="1" applyAlignment="1">
      <alignment horizontal="justify" vertical="justify"/>
    </xf>
    <xf numFmtId="0" fontId="8" fillId="49" borderId="17" xfId="0" applyNumberFormat="1" applyFont="1" applyFill="1" applyBorder="1" applyAlignment="1">
      <alignment horizontal="center" vertical="justify"/>
    </xf>
    <xf numFmtId="0" fontId="0" fillId="49" borderId="17" xfId="0" applyNumberFormat="1" applyFill="1" applyBorder="1" applyAlignment="1">
      <alignment horizontal="center" vertical="justify"/>
    </xf>
    <xf numFmtId="0" fontId="0" fillId="49" borderId="17" xfId="0" applyNumberFormat="1" applyFill="1" applyBorder="1"/>
    <xf numFmtId="4" fontId="15" fillId="49" borderId="18" xfId="0" applyNumberFormat="1" applyFont="1" applyFill="1" applyBorder="1"/>
    <xf numFmtId="0" fontId="11" fillId="0" borderId="12" xfId="351" applyFont="1" applyFill="1" applyBorder="1" applyAlignment="1">
      <alignment horizontal="center"/>
    </xf>
    <xf numFmtId="0" fontId="1" fillId="0" borderId="12" xfId="443" applyNumberFormat="1" applyFill="1" applyBorder="1"/>
    <xf numFmtId="0" fontId="0" fillId="0" borderId="14" xfId="0" applyNumberFormat="1" applyFill="1" applyBorder="1"/>
    <xf numFmtId="0" fontId="0" fillId="0" borderId="14" xfId="0" applyNumberFormat="1" applyFill="1" applyBorder="1" applyAlignment="1">
      <alignment horizontal="center"/>
    </xf>
    <xf numFmtId="0" fontId="11" fillId="0" borderId="14" xfId="351" applyFont="1" applyBorder="1" applyAlignment="1">
      <alignment horizontal="center"/>
    </xf>
    <xf numFmtId="0" fontId="8" fillId="0" borderId="14" xfId="351" applyFont="1" applyBorder="1" applyAlignment="1">
      <alignment horizontal="justify" vertical="justify" wrapText="1"/>
    </xf>
    <xf numFmtId="2" fontId="8" fillId="0" borderId="14" xfId="351" applyNumberFormat="1" applyBorder="1"/>
    <xf numFmtId="49" fontId="8" fillId="0" borderId="12" xfId="351" applyNumberFormat="1" applyFont="1" applyBorder="1" applyAlignment="1">
      <alignment horizontal="right" vertical="justify"/>
    </xf>
    <xf numFmtId="0" fontId="11" fillId="0" borderId="14" xfId="351" applyFont="1" applyFill="1" applyBorder="1" applyAlignment="1">
      <alignment horizontal="center"/>
    </xf>
    <xf numFmtId="49" fontId="8" fillId="0" borderId="12" xfId="351" applyNumberFormat="1" applyFill="1" applyBorder="1" applyAlignment="1">
      <alignment horizontal="justify" vertical="justify"/>
    </xf>
    <xf numFmtId="0" fontId="8" fillId="0" borderId="12" xfId="351" applyFill="1" applyBorder="1"/>
    <xf numFmtId="49" fontId="0" fillId="0" borderId="13" xfId="0" applyNumberFormat="1" applyFill="1" applyBorder="1" applyAlignment="1">
      <alignment horizontal="justify" vertical="justify"/>
    </xf>
    <xf numFmtId="0" fontId="8" fillId="0" borderId="14" xfId="351" applyBorder="1"/>
    <xf numFmtId="0" fontId="8" fillId="0" borderId="14" xfId="351" applyNumberFormat="1" applyBorder="1" applyAlignment="1">
      <alignment horizontal="center" vertical="justify"/>
    </xf>
    <xf numFmtId="49" fontId="8" fillId="0" borderId="14" xfId="351" applyNumberFormat="1" applyBorder="1" applyAlignment="1">
      <alignment horizontal="justify" vertical="justify"/>
    </xf>
    <xf numFmtId="0" fontId="8" fillId="0" borderId="14" xfId="351" applyNumberFormat="1" applyFill="1" applyBorder="1" applyAlignment="1">
      <alignment horizontal="center" vertical="justify"/>
    </xf>
    <xf numFmtId="4" fontId="8" fillId="0" borderId="14" xfId="351" applyNumberFormat="1" applyFill="1" applyBorder="1"/>
    <xf numFmtId="49" fontId="2" fillId="0" borderId="19" xfId="0" applyNumberFormat="1" applyFont="1" applyFill="1" applyBorder="1" applyAlignment="1">
      <alignment horizontal="center" vertical="justify" wrapText="1"/>
    </xf>
    <xf numFmtId="0" fontId="2" fillId="0" borderId="19" xfId="0" applyNumberFormat="1" applyFont="1" applyFill="1" applyBorder="1" applyAlignment="1">
      <alignment horizontal="center" wrapText="1"/>
    </xf>
    <xf numFmtId="0" fontId="2" fillId="0" borderId="19" xfId="443" applyNumberFormat="1" applyFont="1" applyFill="1" applyBorder="1" applyAlignment="1">
      <alignment horizontal="center" vertical="center" wrapText="1"/>
    </xf>
    <xf numFmtId="0" fontId="8" fillId="0" borderId="14" xfId="351" applyFont="1" applyBorder="1" applyAlignment="1">
      <alignment horizontal="center"/>
    </xf>
    <xf numFmtId="4" fontId="8" fillId="0" borderId="14" xfId="165" applyNumberFormat="1" applyBorder="1"/>
    <xf numFmtId="49" fontId="8" fillId="0" borderId="12" xfId="351" applyNumberFormat="1" applyBorder="1" applyAlignment="1">
      <alignment horizontal="right" vertical="justify"/>
    </xf>
    <xf numFmtId="0" fontId="8" fillId="0" borderId="12" xfId="0" applyNumberFormat="1" applyFont="1" applyFill="1" applyBorder="1" applyAlignment="1">
      <alignment horizontal="center" wrapText="1"/>
    </xf>
    <xf numFmtId="4" fontId="6" fillId="0" borderId="12" xfId="443" applyNumberFormat="1" applyFont="1" applyFill="1" applyBorder="1" applyAlignment="1">
      <alignment horizontal="right" wrapText="1"/>
    </xf>
    <xf numFmtId="3" fontId="6" fillId="0" borderId="12" xfId="443" applyNumberFormat="1" applyFont="1" applyFill="1" applyBorder="1" applyAlignment="1">
      <alignment horizontal="right" wrapText="1"/>
    </xf>
    <xf numFmtId="0" fontId="8" fillId="0" borderId="14" xfId="351" applyBorder="1" applyAlignment="1">
      <alignment horizontal="justify" vertical="justify" wrapText="1"/>
    </xf>
    <xf numFmtId="0" fontId="8" fillId="0" borderId="14" xfId="351" applyFont="1" applyFill="1" applyBorder="1" applyAlignment="1">
      <alignment horizontal="justify" vertical="justify"/>
    </xf>
    <xf numFmtId="49" fontId="5" fillId="48" borderId="12" xfId="351" applyNumberFormat="1" applyFont="1" applyFill="1" applyBorder="1" applyAlignment="1">
      <alignment horizontal="right" vertical="justify"/>
    </xf>
    <xf numFmtId="0" fontId="6" fillId="0" borderId="14" xfId="351" applyNumberFormat="1" applyFont="1" applyFill="1" applyBorder="1" applyAlignment="1">
      <alignment horizontal="justify" vertical="justify" wrapText="1"/>
    </xf>
    <xf numFmtId="0" fontId="10" fillId="49" borderId="14" xfId="351" applyFont="1" applyFill="1" applyBorder="1" applyAlignment="1">
      <alignment horizontal="justify" wrapText="1"/>
    </xf>
    <xf numFmtId="0" fontId="8" fillId="49" borderId="14" xfId="351" applyFont="1" applyFill="1" applyBorder="1" applyAlignment="1">
      <alignment horizontal="center"/>
    </xf>
    <xf numFmtId="4" fontId="8" fillId="49" borderId="14" xfId="351" applyNumberFormat="1" applyFont="1" applyFill="1" applyBorder="1"/>
    <xf numFmtId="4" fontId="8" fillId="49" borderId="14" xfId="351" applyNumberFormat="1" applyFont="1" applyFill="1" applyBorder="1" applyAlignment="1">
      <alignment horizontal="right"/>
    </xf>
    <xf numFmtId="4" fontId="10" fillId="49" borderId="14" xfId="165" applyNumberFormat="1" applyFont="1" applyFill="1" applyBorder="1" applyAlignment="1" applyProtection="1">
      <alignment horizontal="right"/>
      <protection locked="0"/>
    </xf>
    <xf numFmtId="49" fontId="8" fillId="49" borderId="12" xfId="351" applyNumberFormat="1" applyFill="1" applyBorder="1" applyAlignment="1">
      <alignment horizontal="right" vertical="justify"/>
    </xf>
    <xf numFmtId="4" fontId="8" fillId="0" borderId="12" xfId="165" applyNumberFormat="1" applyBorder="1" applyAlignment="1" applyProtection="1">
      <alignment horizontal="right"/>
      <protection locked="0"/>
    </xf>
    <xf numFmtId="2" fontId="8" fillId="0" borderId="12" xfId="351" applyNumberFormat="1" applyBorder="1"/>
    <xf numFmtId="0" fontId="8" fillId="0" borderId="14" xfId="351" applyBorder="1" applyAlignment="1">
      <alignment horizontal="justify" vertical="justify"/>
    </xf>
    <xf numFmtId="0" fontId="8" fillId="0" borderId="14" xfId="351" applyFont="1" applyBorder="1" applyAlignment="1">
      <alignment horizontal="justify" vertical="justify"/>
    </xf>
    <xf numFmtId="4" fontId="10" fillId="0" borderId="14" xfId="165" applyNumberFormat="1" applyFont="1" applyBorder="1" applyAlignment="1" applyProtection="1">
      <alignment horizontal="right" vertical="justify"/>
      <protection locked="0"/>
    </xf>
    <xf numFmtId="49" fontId="8" fillId="0" borderId="12" xfId="351" applyNumberFormat="1" applyBorder="1" applyAlignment="1">
      <alignment horizontal="justify" vertical="justify"/>
    </xf>
    <xf numFmtId="4" fontId="8" fillId="0" borderId="14" xfId="165" applyNumberFormat="1" applyBorder="1" applyAlignment="1" applyProtection="1">
      <alignment horizontal="right"/>
      <protection locked="0"/>
    </xf>
    <xf numFmtId="4" fontId="10" fillId="0" borderId="14" xfId="165" applyNumberFormat="1" applyFont="1" applyBorder="1" applyAlignment="1" applyProtection="1">
      <alignment horizontal="right"/>
      <protection locked="0"/>
    </xf>
    <xf numFmtId="4" fontId="8" fillId="0" borderId="14" xfId="351" applyNumberFormat="1" applyFont="1" applyBorder="1" applyAlignment="1">
      <alignment horizontal="right"/>
    </xf>
    <xf numFmtId="4" fontId="8" fillId="0" borderId="14" xfId="351" applyNumberFormat="1" applyFont="1" applyBorder="1"/>
    <xf numFmtId="0" fontId="8" fillId="0" borderId="14" xfId="351" applyNumberFormat="1" applyBorder="1" applyAlignment="1">
      <alignment horizontal="center"/>
    </xf>
    <xf numFmtId="4" fontId="8" fillId="0" borderId="12" xfId="351" applyNumberFormat="1" applyFont="1" applyBorder="1"/>
    <xf numFmtId="0" fontId="5" fillId="0" borderId="12" xfId="165" applyNumberFormat="1" applyFont="1" applyFill="1" applyBorder="1" applyAlignment="1" applyProtection="1">
      <alignment horizontal="center" vertical="justify"/>
      <protection locked="0"/>
    </xf>
    <xf numFmtId="4" fontId="5" fillId="0" borderId="12" xfId="165" applyNumberFormat="1" applyFont="1" applyFill="1" applyBorder="1" applyAlignment="1">
      <alignment horizontal="center" vertical="justify"/>
    </xf>
    <xf numFmtId="0" fontId="5" fillId="0" borderId="12" xfId="351" applyNumberFormat="1" applyFont="1" applyFill="1" applyBorder="1" applyAlignment="1">
      <alignment horizontal="center" vertical="justify"/>
    </xf>
    <xf numFmtId="49" fontId="5" fillId="0" borderId="12" xfId="351" applyNumberFormat="1" applyFont="1" applyFill="1" applyBorder="1" applyAlignment="1">
      <alignment horizontal="justify" vertical="justify"/>
    </xf>
    <xf numFmtId="0" fontId="8" fillId="49" borderId="14" xfId="351" applyNumberFormat="1" applyFont="1" applyFill="1" applyBorder="1" applyAlignment="1">
      <alignment horizontal="center" vertical="justify"/>
    </xf>
    <xf numFmtId="4" fontId="8" fillId="49" borderId="14" xfId="165" applyNumberFormat="1" applyFont="1" applyFill="1" applyBorder="1" applyAlignment="1">
      <alignment horizontal="center" vertical="justify"/>
    </xf>
    <xf numFmtId="0" fontId="8" fillId="49" borderId="14" xfId="165" applyNumberFormat="1" applyFont="1" applyFill="1" applyBorder="1" applyAlignment="1" applyProtection="1">
      <alignment horizontal="center" vertical="justify"/>
      <protection locked="0"/>
    </xf>
    <xf numFmtId="49" fontId="8" fillId="49" borderId="12" xfId="351" applyNumberFormat="1" applyFont="1" applyFill="1" applyBorder="1" applyAlignment="1">
      <alignment horizontal="justify" vertical="justify"/>
    </xf>
    <xf numFmtId="0" fontId="10" fillId="49" borderId="14" xfId="351" applyFont="1" applyFill="1" applyBorder="1"/>
    <xf numFmtId="4" fontId="8" fillId="0" borderId="14" xfId="165" applyNumberFormat="1" applyFont="1" applyFill="1" applyBorder="1" applyAlignment="1">
      <alignment horizontal="right"/>
    </xf>
    <xf numFmtId="4" fontId="8" fillId="0" borderId="14" xfId="165" applyNumberFormat="1" applyFont="1" applyFill="1" applyBorder="1" applyAlignment="1" applyProtection="1">
      <alignment horizontal="right"/>
      <protection locked="0"/>
    </xf>
    <xf numFmtId="4" fontId="8" fillId="0" borderId="14" xfId="165" applyNumberFormat="1" applyFont="1" applyFill="1" applyBorder="1" applyAlignment="1" applyProtection="1">
      <alignment horizontal="justify" vertical="justify"/>
      <protection locked="0"/>
    </xf>
    <xf numFmtId="0" fontId="8" fillId="0" borderId="14" xfId="165" applyNumberFormat="1" applyFont="1" applyFill="1" applyBorder="1" applyAlignment="1"/>
    <xf numFmtId="0" fontId="8" fillId="0" borderId="14" xfId="165" applyNumberFormat="1" applyFont="1" applyFill="1" applyBorder="1"/>
    <xf numFmtId="4" fontId="8" fillId="0" borderId="14" xfId="165" applyNumberFormat="1" applyFont="1" applyFill="1" applyBorder="1" applyAlignment="1">
      <alignment horizontal="right" vertical="justify"/>
    </xf>
    <xf numFmtId="4" fontId="8" fillId="0" borderId="14" xfId="165" applyNumberFormat="1" applyFont="1" applyFill="1" applyBorder="1" applyAlignment="1" applyProtection="1">
      <alignment horizontal="right" vertical="justify"/>
      <protection locked="0"/>
    </xf>
    <xf numFmtId="167" fontId="8" fillId="0" borderId="14" xfId="165" applyNumberFormat="1" applyFont="1" applyFill="1" applyBorder="1" applyAlignment="1" applyProtection="1">
      <alignment horizontal="right"/>
      <protection locked="0"/>
    </xf>
    <xf numFmtId="43" fontId="8" fillId="0" borderId="14" xfId="165" applyFont="1" applyFill="1" applyBorder="1" applyAlignment="1" applyProtection="1">
      <alignment horizontal="right" vertical="justify"/>
      <protection locked="0"/>
    </xf>
    <xf numFmtId="0" fontId="5" fillId="48" borderId="12" xfId="351" applyFont="1" applyFill="1" applyBorder="1" applyAlignment="1">
      <alignment horizontal="right"/>
    </xf>
    <xf numFmtId="49" fontId="8" fillId="0" borderId="14" xfId="351" applyNumberFormat="1" applyFont="1" applyBorder="1" applyAlignment="1">
      <alignment horizontal="right" vertical="justify"/>
    </xf>
    <xf numFmtId="0" fontId="8" fillId="0" borderId="14" xfId="351" applyFont="1" applyBorder="1" applyAlignment="1">
      <alignment vertical="top"/>
    </xf>
    <xf numFmtId="0" fontId="8" fillId="0" borderId="14" xfId="165" applyNumberFormat="1" applyBorder="1" applyAlignment="1" applyProtection="1">
      <alignment horizontal="center" vertical="justify"/>
      <protection locked="0"/>
    </xf>
    <xf numFmtId="49" fontId="5" fillId="0" borderId="14" xfId="351" applyNumberFormat="1" applyFont="1" applyFill="1" applyBorder="1" applyAlignment="1">
      <alignment horizontal="justify" vertical="justify"/>
    </xf>
    <xf numFmtId="49" fontId="5" fillId="49" borderId="14" xfId="351" applyNumberFormat="1" applyFont="1" applyFill="1" applyBorder="1" applyAlignment="1">
      <alignment horizontal="justify" vertical="justify"/>
    </xf>
    <xf numFmtId="0" fontId="0" fillId="0" borderId="14" xfId="0" applyBorder="1" applyAlignment="1">
      <alignment horizontal="justify" vertical="justify"/>
    </xf>
    <xf numFmtId="0" fontId="8" fillId="49" borderId="14" xfId="351" applyNumberFormat="1" applyFill="1" applyBorder="1" applyAlignment="1">
      <alignment horizontal="center" vertical="justify"/>
    </xf>
    <xf numFmtId="0" fontId="8" fillId="49" borderId="14" xfId="351" applyNumberFormat="1" applyFill="1" applyBorder="1"/>
    <xf numFmtId="4" fontId="15" fillId="49" borderId="14" xfId="351" applyNumberFormat="1" applyFont="1" applyFill="1" applyBorder="1"/>
    <xf numFmtId="2" fontId="8" fillId="0" borderId="12" xfId="351" applyNumberFormat="1" applyFont="1" applyFill="1" applyBorder="1"/>
    <xf numFmtId="0" fontId="8" fillId="0" borderId="14" xfId="351" applyFont="1" applyFill="1" applyBorder="1" applyAlignment="1">
      <alignment horizontal="justify" vertical="justify" wrapText="1"/>
    </xf>
    <xf numFmtId="0" fontId="8" fillId="0" borderId="12" xfId="351" applyFont="1" applyBorder="1"/>
    <xf numFmtId="0" fontId="8" fillId="0" borderId="14" xfId="165" applyNumberFormat="1" applyFont="1" applyFill="1" applyBorder="1" applyAlignment="1">
      <alignment horizontal="center" vertical="justify"/>
    </xf>
    <xf numFmtId="0" fontId="8" fillId="0" borderId="14" xfId="165" applyNumberFormat="1" applyFont="1" applyFill="1" applyBorder="1" applyAlignment="1" applyProtection="1">
      <alignment horizontal="center" vertical="justify"/>
      <protection locked="0"/>
    </xf>
    <xf numFmtId="0" fontId="8" fillId="0" borderId="14" xfId="165" applyNumberFormat="1" applyFont="1" applyFill="1" applyBorder="1" applyAlignment="1">
      <alignment horizontal="right" vertical="justify"/>
    </xf>
    <xf numFmtId="0" fontId="10" fillId="0" borderId="14" xfId="165" applyNumberFormat="1" applyFont="1" applyFill="1" applyBorder="1" applyAlignment="1">
      <alignment horizontal="right" vertical="justify"/>
    </xf>
    <xf numFmtId="4" fontId="10" fillId="0" borderId="14" xfId="165" applyNumberFormat="1" applyFont="1" applyFill="1" applyBorder="1" applyAlignment="1" applyProtection="1">
      <alignment horizontal="right" vertical="justify"/>
      <protection locked="0"/>
    </xf>
    <xf numFmtId="43" fontId="8" fillId="0" borderId="14" xfId="165" applyFill="1" applyBorder="1" applyAlignment="1" applyProtection="1">
      <alignment horizontal="right"/>
      <protection locked="0"/>
    </xf>
    <xf numFmtId="4" fontId="0" fillId="0" borderId="0" xfId="0" applyNumberFormat="1"/>
    <xf numFmtId="2" fontId="8" fillId="0" borderId="12" xfId="165" applyNumberFormat="1" applyFont="1" applyBorder="1" applyAlignment="1" applyProtection="1">
      <alignment horizontal="right"/>
      <protection locked="0"/>
    </xf>
    <xf numFmtId="0" fontId="8" fillId="0" borderId="12" xfId="351" applyBorder="1" applyAlignment="1">
      <alignment horizontal="justify" vertical="justify" wrapText="1"/>
    </xf>
    <xf numFmtId="0" fontId="8" fillId="0" borderId="12" xfId="351" applyFont="1" applyBorder="1" applyAlignment="1">
      <alignment horizontal="justify" vertical="justify" wrapText="1"/>
    </xf>
    <xf numFmtId="49" fontId="8" fillId="0" borderId="14" xfId="351" applyNumberFormat="1" applyFill="1" applyBorder="1" applyAlignment="1">
      <alignment horizontal="justify" vertical="justify"/>
    </xf>
    <xf numFmtId="0" fontId="8" fillId="0" borderId="14" xfId="165" applyNumberFormat="1" applyFont="1" applyFill="1" applyBorder="1" applyAlignment="1">
      <alignment horizontal="justify" vertical="justify"/>
    </xf>
    <xf numFmtId="0" fontId="8" fillId="0" borderId="14" xfId="165" applyNumberFormat="1" applyFont="1" applyFill="1" applyBorder="1" applyAlignment="1" applyProtection="1">
      <alignment horizontal="justify" vertical="justify"/>
      <protection locked="0"/>
    </xf>
    <xf numFmtId="0" fontId="8" fillId="0" borderId="12" xfId="351" applyFont="1" applyBorder="1" applyAlignment="1">
      <alignment horizontal="right" vertical="top"/>
    </xf>
    <xf numFmtId="0" fontId="5" fillId="48" borderId="12" xfId="351" applyFont="1" applyFill="1" applyBorder="1" applyAlignment="1">
      <alignment horizontal="right" vertical="top"/>
    </xf>
    <xf numFmtId="4" fontId="8" fillId="0" borderId="12" xfId="351" applyNumberFormat="1" applyBorder="1"/>
    <xf numFmtId="0" fontId="8" fillId="0" borderId="14" xfId="165" applyNumberFormat="1" applyBorder="1" applyAlignment="1" applyProtection="1">
      <alignment horizontal="justify" vertical="justify"/>
      <protection locked="0"/>
    </xf>
    <xf numFmtId="0" fontId="8" fillId="49" borderId="14" xfId="351" applyFont="1" applyFill="1" applyBorder="1" applyAlignment="1">
      <alignment horizontal="justify" wrapText="1"/>
    </xf>
    <xf numFmtId="0" fontId="8" fillId="0" borderId="14" xfId="351" applyFont="1" applyFill="1" applyBorder="1" applyAlignment="1">
      <alignment horizontal="center"/>
    </xf>
    <xf numFmtId="4" fontId="8" fillId="0" borderId="12" xfId="165" applyNumberFormat="1" applyFill="1" applyBorder="1"/>
    <xf numFmtId="4" fontId="8" fillId="0" borderId="12" xfId="351" applyNumberFormat="1" applyBorder="1" applyAlignment="1">
      <alignment horizontal="right"/>
    </xf>
    <xf numFmtId="0" fontId="8" fillId="0" borderId="14" xfId="351" applyFill="1" applyBorder="1" applyAlignment="1">
      <alignment horizontal="justify" vertical="justify"/>
    </xf>
    <xf numFmtId="4" fontId="10" fillId="0" borderId="14" xfId="351" applyNumberFormat="1" applyFont="1" applyBorder="1"/>
    <xf numFmtId="49" fontId="5" fillId="0" borderId="14" xfId="351" applyNumberFormat="1" applyFont="1" applyFill="1" applyBorder="1" applyAlignment="1">
      <alignment horizontal="right" vertical="justify"/>
    </xf>
    <xf numFmtId="0" fontId="8" fillId="0" borderId="14" xfId="351" applyNumberFormat="1" applyBorder="1" applyAlignment="1">
      <alignment horizontal="right"/>
    </xf>
    <xf numFmtId="0" fontId="8" fillId="0" borderId="14" xfId="351" applyNumberFormat="1" applyFill="1" applyBorder="1" applyAlignment="1">
      <alignment horizontal="left" vertical="justify"/>
    </xf>
    <xf numFmtId="4" fontId="8" fillId="0" borderId="14" xfId="165" applyNumberFormat="1" applyBorder="1" applyAlignment="1">
      <alignment horizontal="right"/>
    </xf>
    <xf numFmtId="0" fontId="8" fillId="0" borderId="14" xfId="351" applyNumberFormat="1" applyFont="1" applyBorder="1" applyAlignment="1">
      <alignment horizontal="center"/>
    </xf>
    <xf numFmtId="0" fontId="8" fillId="49" borderId="14" xfId="351" applyNumberFormat="1" applyFill="1" applyBorder="1" applyAlignment="1">
      <alignment horizontal="center"/>
    </xf>
    <xf numFmtId="4" fontId="10" fillId="49" borderId="14" xfId="351" applyNumberFormat="1" applyFont="1" applyFill="1" applyBorder="1"/>
    <xf numFmtId="4" fontId="8" fillId="0" borderId="14" xfId="165" applyNumberFormat="1" applyBorder="1" applyAlignment="1"/>
    <xf numFmtId="0" fontId="8" fillId="0" borderId="12" xfId="351" applyNumberFormat="1" applyBorder="1" applyAlignment="1">
      <alignment horizontal="center"/>
    </xf>
    <xf numFmtId="49" fontId="8" fillId="0" borderId="14" xfId="351" applyNumberFormat="1" applyFont="1" applyFill="1" applyBorder="1" applyAlignment="1">
      <alignment vertical="justify" wrapText="1"/>
    </xf>
    <xf numFmtId="0" fontId="5" fillId="49" borderId="14" xfId="351" applyNumberFormat="1" applyFont="1" applyFill="1" applyBorder="1" applyAlignment="1">
      <alignment horizontal="center" vertical="justify"/>
    </xf>
    <xf numFmtId="0" fontId="5" fillId="49" borderId="14" xfId="351" applyNumberFormat="1" applyFont="1" applyFill="1" applyBorder="1" applyAlignment="1">
      <alignment horizontal="center"/>
    </xf>
    <xf numFmtId="0" fontId="8" fillId="0" borderId="14" xfId="165" applyNumberFormat="1" applyFill="1" applyBorder="1"/>
    <xf numFmtId="4" fontId="8" fillId="0" borderId="14" xfId="351" applyNumberFormat="1" applyFont="1" applyFill="1" applyBorder="1"/>
    <xf numFmtId="0" fontId="5" fillId="49" borderId="14" xfId="351" applyNumberFormat="1" applyFont="1" applyFill="1" applyBorder="1"/>
    <xf numFmtId="49" fontId="8" fillId="49" borderId="12" xfId="351" applyNumberFormat="1" applyFont="1" applyFill="1" applyBorder="1" applyAlignment="1">
      <alignment horizontal="right" vertical="justify"/>
    </xf>
    <xf numFmtId="49" fontId="2" fillId="48" borderId="14" xfId="351" applyNumberFormat="1" applyFont="1" applyFill="1" applyBorder="1" applyAlignment="1">
      <alignment horizontal="center" vertical="center" wrapText="1"/>
    </xf>
    <xf numFmtId="0" fontId="2" fillId="48" borderId="14" xfId="165" applyNumberFormat="1" applyFont="1" applyFill="1" applyBorder="1" applyAlignment="1">
      <alignment horizontal="center" vertical="center" wrapText="1"/>
    </xf>
    <xf numFmtId="0" fontId="0" fillId="0" borderId="0" xfId="0" applyFill="1" applyBorder="1"/>
    <xf numFmtId="0" fontId="0" fillId="0" borderId="0" xfId="0" applyBorder="1"/>
    <xf numFmtId="49" fontId="8" fillId="0" borderId="0" xfId="0" applyNumberFormat="1" applyFont="1" applyBorder="1" applyAlignment="1">
      <alignment horizontal="right" vertical="top"/>
    </xf>
    <xf numFmtId="49" fontId="0" fillId="0" borderId="0" xfId="0" applyNumberFormat="1" applyBorder="1" applyAlignment="1">
      <alignment horizontal="right" vertical="top"/>
    </xf>
    <xf numFmtId="4" fontId="0" fillId="0" borderId="0" xfId="0" applyNumberFormat="1" applyBorder="1"/>
    <xf numFmtId="0" fontId="8" fillId="0" borderId="0" xfId="0" applyFont="1" applyBorder="1" applyAlignment="1">
      <alignment horizontal="right" vertical="top"/>
    </xf>
    <xf numFmtId="49" fontId="8" fillId="0" borderId="0" xfId="0" applyNumberFormat="1" applyFont="1" applyFill="1" applyBorder="1" applyAlignment="1">
      <alignment horizontal="right" vertical="top"/>
    </xf>
    <xf numFmtId="49" fontId="0" fillId="0" borderId="0" xfId="0" applyNumberFormat="1" applyFill="1" applyBorder="1" applyAlignment="1">
      <alignment horizontal="right" vertical="top"/>
    </xf>
    <xf numFmtId="0" fontId="0" fillId="0" borderId="0" xfId="0" applyBorder="1" applyAlignment="1">
      <alignment horizontal="right" vertical="top"/>
    </xf>
    <xf numFmtId="49" fontId="0" fillId="0" borderId="0" xfId="0" applyNumberFormat="1" applyBorder="1" applyAlignment="1">
      <alignment horizontal="right" vertical="justify"/>
    </xf>
    <xf numFmtId="0" fontId="0" fillId="0" borderId="0" xfId="0" applyNumberFormat="1" applyBorder="1" applyAlignment="1">
      <alignment horizontal="center" wrapText="1"/>
    </xf>
    <xf numFmtId="49" fontId="8" fillId="0" borderId="0" xfId="0" applyNumberFormat="1" applyFont="1" applyBorder="1" applyAlignment="1">
      <alignment horizontal="right" vertical="justify"/>
    </xf>
    <xf numFmtId="49" fontId="5" fillId="48" borderId="12" xfId="0" applyNumberFormat="1" applyFont="1" applyFill="1" applyBorder="1" applyAlignment="1">
      <alignment horizontal="right" vertical="justify"/>
    </xf>
    <xf numFmtId="49" fontId="7" fillId="48" borderId="14" xfId="0" applyNumberFormat="1" applyFont="1" applyFill="1" applyBorder="1" applyAlignment="1">
      <alignment horizontal="left" vertical="justify"/>
    </xf>
    <xf numFmtId="49" fontId="0" fillId="0" borderId="14" xfId="0" applyNumberFormat="1" applyBorder="1" applyAlignment="1">
      <alignment horizontal="justify" vertical="justify"/>
    </xf>
    <xf numFmtId="0" fontId="0" fillId="0" borderId="14" xfId="0" applyNumberFormat="1" applyBorder="1" applyAlignment="1">
      <alignment horizontal="center" vertical="justify"/>
    </xf>
    <xf numFmtId="0" fontId="0" fillId="0" borderId="14" xfId="165" applyNumberFormat="1" applyFont="1" applyBorder="1" applyAlignment="1">
      <alignment horizontal="justify" vertical="justify"/>
    </xf>
    <xf numFmtId="0" fontId="0" fillId="0" borderId="14" xfId="165" applyNumberFormat="1" applyFont="1" applyBorder="1" applyAlignment="1" applyProtection="1">
      <alignment horizontal="justify" vertical="justify"/>
      <protection locked="0"/>
    </xf>
    <xf numFmtId="49" fontId="8" fillId="0" borderId="14" xfId="0" applyNumberFormat="1" applyFont="1" applyFill="1" applyBorder="1" applyAlignment="1">
      <alignment horizontal="justify" vertical="justify"/>
    </xf>
    <xf numFmtId="49" fontId="0" fillId="0" borderId="14" xfId="0" applyNumberFormat="1" applyFill="1" applyBorder="1" applyAlignment="1">
      <alignment horizontal="center" vertical="justify"/>
    </xf>
    <xf numFmtId="43" fontId="8" fillId="0" borderId="14" xfId="165" applyFill="1" applyBorder="1" applyAlignment="1">
      <alignment horizontal="right" vertical="justify"/>
    </xf>
    <xf numFmtId="43" fontId="8" fillId="0" borderId="14" xfId="165" applyFill="1" applyBorder="1" applyAlignment="1" applyProtection="1">
      <alignment horizontal="right" vertical="justify"/>
      <protection locked="0"/>
    </xf>
    <xf numFmtId="49" fontId="39" fillId="0" borderId="14" xfId="0" applyNumberFormat="1" applyFont="1" applyFill="1" applyBorder="1" applyAlignment="1">
      <alignment horizontal="justify" vertical="justify" wrapText="1"/>
    </xf>
    <xf numFmtId="49" fontId="0" fillId="0" borderId="14" xfId="0" applyNumberFormat="1" applyFill="1" applyBorder="1" applyAlignment="1">
      <alignment horizontal="center"/>
    </xf>
    <xf numFmtId="167" fontId="8" fillId="0" borderId="14" xfId="165" applyNumberFormat="1" applyFill="1" applyBorder="1" applyAlignment="1">
      <alignment horizontal="right"/>
    </xf>
    <xf numFmtId="49" fontId="7" fillId="0" borderId="12" xfId="0" applyNumberFormat="1" applyFont="1" applyFill="1" applyBorder="1" applyAlignment="1">
      <alignment horizontal="right" vertical="justify"/>
    </xf>
    <xf numFmtId="49" fontId="0" fillId="0" borderId="14" xfId="0" applyNumberFormat="1" applyFill="1" applyBorder="1" applyAlignment="1">
      <alignment horizontal="justify" vertical="justify"/>
    </xf>
    <xf numFmtId="43" fontId="8" fillId="0" borderId="14" xfId="165" applyFill="1" applyBorder="1" applyAlignment="1">
      <alignment horizontal="right"/>
    </xf>
    <xf numFmtId="0" fontId="11" fillId="0" borderId="14" xfId="0" applyFont="1" applyFill="1" applyBorder="1" applyAlignment="1">
      <alignment horizontal="center"/>
    </xf>
    <xf numFmtId="0" fontId="0" fillId="0" borderId="14" xfId="0" applyFill="1" applyBorder="1" applyAlignment="1">
      <alignment horizontal="justify" vertical="justify"/>
    </xf>
    <xf numFmtId="0" fontId="0" fillId="0" borderId="14" xfId="0" applyNumberFormat="1" applyFill="1" applyBorder="1" applyAlignment="1"/>
    <xf numFmtId="165" fontId="8" fillId="0" borderId="14" xfId="165" applyNumberFormat="1" applyFill="1" applyBorder="1" applyAlignment="1">
      <alignment horizontal="right"/>
    </xf>
    <xf numFmtId="0" fontId="0" fillId="0" borderId="14" xfId="0" applyNumberFormat="1" applyFill="1" applyBorder="1" applyAlignment="1">
      <alignment horizontal="justify" vertical="justify"/>
    </xf>
    <xf numFmtId="0" fontId="0" fillId="0" borderId="14" xfId="0" applyNumberFormat="1" applyFill="1" applyBorder="1" applyAlignment="1">
      <alignment horizontal="center" vertical="justify"/>
    </xf>
    <xf numFmtId="0" fontId="0" fillId="0" borderId="14" xfId="165" applyNumberFormat="1" applyFont="1" applyBorder="1"/>
    <xf numFmtId="0" fontId="0" fillId="0" borderId="14" xfId="165" applyNumberFormat="1" applyFont="1" applyBorder="1" applyAlignment="1">
      <alignment horizontal="center" vertical="justify"/>
    </xf>
    <xf numFmtId="0" fontId="0" fillId="0" borderId="14" xfId="165" applyNumberFormat="1" applyFont="1" applyBorder="1" applyAlignment="1" applyProtection="1">
      <alignment horizontal="center" vertical="justify"/>
      <protection locked="0"/>
    </xf>
    <xf numFmtId="4" fontId="0" fillId="0" borderId="14" xfId="165" applyNumberFormat="1" applyFont="1" applyBorder="1" applyAlignment="1" applyProtection="1">
      <alignment horizontal="right" vertical="justify"/>
      <protection locked="0"/>
    </xf>
    <xf numFmtId="49" fontId="5" fillId="48" borderId="14" xfId="0" applyNumberFormat="1" applyFont="1" applyFill="1" applyBorder="1" applyAlignment="1">
      <alignment horizontal="left" vertical="justify"/>
    </xf>
    <xf numFmtId="4" fontId="0" fillId="0" borderId="14" xfId="165" applyNumberFormat="1" applyFont="1" applyBorder="1" applyAlignment="1" applyProtection="1">
      <alignment horizontal="justify" vertical="justify"/>
      <protection locked="0"/>
    </xf>
    <xf numFmtId="0" fontId="8" fillId="0" borderId="14" xfId="0" applyNumberFormat="1" applyFont="1" applyFill="1" applyBorder="1" applyAlignment="1">
      <alignment horizontal="center" vertical="justify"/>
    </xf>
    <xf numFmtId="0" fontId="8" fillId="0" borderId="14" xfId="0" applyFont="1" applyFill="1" applyBorder="1" applyAlignment="1">
      <alignment horizontal="justify" vertical="justify"/>
    </xf>
    <xf numFmtId="167" fontId="8" fillId="0" borderId="14" xfId="165" applyNumberFormat="1" applyFill="1" applyBorder="1" applyAlignment="1">
      <alignment horizontal="right" vertical="justify"/>
    </xf>
    <xf numFmtId="4" fontId="0" fillId="0" borderId="14" xfId="165" applyNumberFormat="1" applyFont="1" applyBorder="1" applyAlignment="1">
      <alignment horizontal="right" vertical="justify"/>
    </xf>
    <xf numFmtId="0" fontId="0" fillId="0" borderId="12" xfId="0" applyBorder="1" applyAlignment="1">
      <alignment horizontal="right"/>
    </xf>
    <xf numFmtId="0" fontId="8" fillId="0" borderId="14" xfId="0" applyNumberFormat="1" applyFont="1" applyFill="1" applyBorder="1" applyAlignment="1">
      <alignment horizontal="justify" vertical="justify"/>
    </xf>
    <xf numFmtId="0" fontId="8" fillId="0" borderId="14" xfId="0" applyFont="1" applyFill="1" applyBorder="1" applyAlignment="1">
      <alignment horizontal="center"/>
    </xf>
    <xf numFmtId="4" fontId="0" fillId="0" borderId="14" xfId="165" applyNumberFormat="1" applyFont="1" applyFill="1" applyBorder="1" applyAlignment="1">
      <alignment horizontal="right"/>
    </xf>
    <xf numFmtId="4" fontId="0" fillId="0" borderId="14" xfId="165" applyNumberFormat="1" applyFont="1" applyFill="1" applyBorder="1" applyAlignment="1" applyProtection="1">
      <alignment horizontal="right"/>
      <protection locked="0"/>
    </xf>
    <xf numFmtId="0" fontId="10" fillId="0" borderId="14" xfId="0" applyFont="1" applyBorder="1"/>
    <xf numFmtId="0" fontId="0" fillId="0" borderId="14" xfId="0" applyNumberFormat="1" applyBorder="1" applyAlignment="1">
      <alignment horizontal="right"/>
    </xf>
    <xf numFmtId="4" fontId="10" fillId="0" borderId="14" xfId="0" applyNumberFormat="1" applyFont="1" applyBorder="1" applyAlignment="1">
      <alignment horizontal="right"/>
    </xf>
    <xf numFmtId="49" fontId="5" fillId="0" borderId="14" xfId="0" applyNumberFormat="1" applyFont="1" applyFill="1" applyBorder="1" applyAlignment="1">
      <alignment horizontal="justify" vertical="justify"/>
    </xf>
    <xf numFmtId="0" fontId="0" fillId="0" borderId="14" xfId="165" applyNumberFormat="1" applyFont="1" applyFill="1" applyBorder="1" applyAlignment="1">
      <alignment horizontal="justify" vertical="justify"/>
    </xf>
    <xf numFmtId="0" fontId="0" fillId="0" borderId="14" xfId="165" applyNumberFormat="1" applyFont="1" applyFill="1" applyBorder="1" applyAlignment="1" applyProtection="1">
      <alignment horizontal="justify" vertical="justify"/>
      <protection locked="0"/>
    </xf>
    <xf numFmtId="4" fontId="0" fillId="0" borderId="14" xfId="165" applyNumberFormat="1" applyFont="1" applyFill="1" applyBorder="1" applyAlignment="1" applyProtection="1">
      <alignment horizontal="right" vertical="justify"/>
      <protection locked="0"/>
    </xf>
    <xf numFmtId="49" fontId="0" fillId="52" borderId="12" xfId="0" applyNumberFormat="1" applyFill="1" applyBorder="1" applyAlignment="1">
      <alignment horizontal="justify" vertical="justify"/>
    </xf>
    <xf numFmtId="49" fontId="5" fillId="52" borderId="14" xfId="0" applyNumberFormat="1" applyFont="1" applyFill="1" applyBorder="1" applyAlignment="1">
      <alignment horizontal="justify" vertical="justify"/>
    </xf>
    <xf numFmtId="0" fontId="5" fillId="52" borderId="14" xfId="0" applyNumberFormat="1" applyFont="1" applyFill="1" applyBorder="1" applyAlignment="1">
      <alignment horizontal="center" vertical="justify"/>
    </xf>
    <xf numFmtId="0" fontId="8" fillId="52" borderId="14" xfId="165" applyNumberFormat="1" applyFont="1" applyFill="1" applyBorder="1" applyAlignment="1">
      <alignment horizontal="justify" vertical="justify"/>
    </xf>
    <xf numFmtId="0" fontId="8" fillId="52" borderId="14" xfId="165" applyNumberFormat="1" applyFont="1" applyFill="1" applyBorder="1" applyAlignment="1" applyProtection="1">
      <alignment horizontal="justify" vertical="justify"/>
      <protection locked="0"/>
    </xf>
    <xf numFmtId="4" fontId="15" fillId="52" borderId="14" xfId="165" applyNumberFormat="1" applyFont="1" applyFill="1" applyBorder="1" applyAlignment="1" applyProtection="1">
      <alignment horizontal="right" vertical="justify"/>
      <protection locked="0"/>
    </xf>
    <xf numFmtId="0" fontId="5" fillId="0" borderId="20" xfId="0" applyFont="1" applyFill="1" applyBorder="1" applyAlignment="1">
      <alignment horizontal="left" vertical="top" wrapText="1"/>
    </xf>
    <xf numFmtId="49" fontId="7" fillId="0" borderId="15" xfId="0" applyNumberFormat="1" applyFont="1" applyFill="1" applyBorder="1" applyAlignment="1">
      <alignment horizontal="left" vertical="top" wrapText="1"/>
    </xf>
    <xf numFmtId="0" fontId="3" fillId="0" borderId="15" xfId="0" applyNumberFormat="1" applyFont="1" applyFill="1" applyBorder="1" applyAlignment="1">
      <alignment horizontal="right" wrapText="1"/>
    </xf>
    <xf numFmtId="0" fontId="0" fillId="0" borderId="0" xfId="0" applyAlignment="1">
      <alignment horizontal="left" vertical="top" wrapText="1"/>
    </xf>
    <xf numFmtId="49" fontId="4" fillId="50" borderId="15" xfId="0" applyNumberFormat="1" applyFont="1" applyFill="1" applyBorder="1" applyAlignment="1">
      <alignment horizontal="left" vertical="top" wrapText="1"/>
    </xf>
    <xf numFmtId="49" fontId="0" fillId="0" borderId="20" xfId="0" applyNumberFormat="1" applyBorder="1" applyAlignment="1">
      <alignment horizontal="left" vertical="top" wrapText="1"/>
    </xf>
    <xf numFmtId="0" fontId="0" fillId="0" borderId="15" xfId="0" applyBorder="1" applyAlignment="1">
      <alignment horizontal="left" vertical="top" wrapText="1"/>
    </xf>
    <xf numFmtId="0" fontId="0" fillId="0" borderId="15" xfId="0" applyNumberFormat="1" applyBorder="1" applyAlignment="1">
      <alignment horizontal="right" wrapText="1"/>
    </xf>
    <xf numFmtId="4" fontId="8" fillId="0" borderId="15" xfId="223" applyNumberFormat="1" applyFont="1" applyBorder="1" applyAlignment="1">
      <alignment horizontal="right" wrapText="1"/>
    </xf>
    <xf numFmtId="4" fontId="8" fillId="0" borderId="15" xfId="223" applyNumberFormat="1" applyFont="1" applyFill="1" applyBorder="1" applyAlignment="1" applyProtection="1">
      <alignment horizontal="right" wrapText="1"/>
      <protection locked="0"/>
    </xf>
    <xf numFmtId="4" fontId="8" fillId="0" borderId="21" xfId="223" applyNumberFormat="1" applyFont="1" applyBorder="1" applyAlignment="1" applyProtection="1">
      <alignment horizontal="right" wrapText="1"/>
      <protection locked="0"/>
    </xf>
    <xf numFmtId="4" fontId="8" fillId="0" borderId="15" xfId="223" applyNumberFormat="1" applyBorder="1" applyAlignment="1">
      <alignment horizontal="right" wrapText="1"/>
    </xf>
    <xf numFmtId="4" fontId="8" fillId="0" borderId="21" xfId="223" applyNumberFormat="1" applyBorder="1" applyAlignment="1" applyProtection="1">
      <alignment horizontal="right" wrapText="1"/>
      <protection locked="0"/>
    </xf>
    <xf numFmtId="4" fontId="8" fillId="0" borderId="22" xfId="223" applyNumberFormat="1" applyBorder="1" applyAlignment="1" applyProtection="1">
      <alignment horizontal="right" wrapText="1"/>
      <protection locked="0"/>
    </xf>
    <xf numFmtId="4" fontId="8" fillId="0" borderId="15" xfId="223" applyNumberFormat="1" applyBorder="1" applyAlignment="1" applyProtection="1">
      <alignment horizontal="right" wrapText="1"/>
      <protection locked="0"/>
    </xf>
    <xf numFmtId="4" fontId="8" fillId="0" borderId="23" xfId="223" applyNumberFormat="1" applyBorder="1" applyAlignment="1" applyProtection="1">
      <alignment horizontal="right" wrapText="1"/>
      <protection locked="0"/>
    </xf>
    <xf numFmtId="4" fontId="8" fillId="0" borderId="15" xfId="223" applyNumberFormat="1" applyFill="1" applyBorder="1" applyAlignment="1" applyProtection="1">
      <alignment horizontal="right" wrapText="1"/>
      <protection locked="0"/>
    </xf>
    <xf numFmtId="4" fontId="39" fillId="0" borderId="15" xfId="223" applyNumberFormat="1" applyFont="1" applyBorder="1" applyAlignment="1">
      <alignment horizontal="right" wrapText="1"/>
    </xf>
    <xf numFmtId="4" fontId="39" fillId="0" borderId="15" xfId="223" applyNumberFormat="1" applyFont="1" applyBorder="1" applyAlignment="1" applyProtection="1">
      <alignment horizontal="right" wrapText="1"/>
      <protection locked="0"/>
    </xf>
    <xf numFmtId="4" fontId="39" fillId="0" borderId="21" xfId="223" applyNumberFormat="1" applyFont="1" applyBorder="1" applyAlignment="1" applyProtection="1">
      <alignment horizontal="right" wrapText="1"/>
      <protection locked="0"/>
    </xf>
    <xf numFmtId="4" fontId="8" fillId="0" borderId="21" xfId="223" applyNumberFormat="1" applyFill="1" applyBorder="1" applyAlignment="1" applyProtection="1">
      <alignment horizontal="right" wrapText="1"/>
      <protection locked="0"/>
    </xf>
    <xf numFmtId="4" fontId="39" fillId="0" borderId="21" xfId="223" applyNumberFormat="1" applyFont="1" applyFill="1" applyBorder="1" applyAlignment="1" applyProtection="1">
      <alignment horizontal="right" wrapText="1"/>
      <protection locked="0"/>
    </xf>
    <xf numFmtId="4" fontId="39" fillId="0" borderId="21" xfId="173" applyNumberFormat="1" applyFont="1" applyFill="1" applyBorder="1" applyAlignment="1" applyProtection="1">
      <alignment horizontal="right" wrapText="1"/>
      <protection locked="0"/>
    </xf>
    <xf numFmtId="49" fontId="3" fillId="0" borderId="14" xfId="0" applyNumberFormat="1" applyFont="1" applyBorder="1" applyAlignment="1">
      <alignment horizontal="left" vertical="top" wrapText="1"/>
    </xf>
    <xf numFmtId="49" fontId="3" fillId="0" borderId="14" xfId="0" applyNumberFormat="1" applyFont="1" applyFill="1" applyBorder="1" applyAlignment="1">
      <alignment horizontal="left" vertical="top" wrapText="1"/>
    </xf>
    <xf numFmtId="0" fontId="3" fillId="0" borderId="14" xfId="0" applyNumberFormat="1" applyFont="1" applyFill="1" applyBorder="1" applyAlignment="1">
      <alignment horizontal="right" wrapText="1"/>
    </xf>
    <xf numFmtId="4" fontId="3" fillId="0" borderId="14" xfId="0" applyNumberFormat="1" applyFont="1" applyFill="1" applyBorder="1" applyAlignment="1">
      <alignment horizontal="right" wrapText="1"/>
    </xf>
    <xf numFmtId="4" fontId="3" fillId="0" borderId="0" xfId="0" applyNumberFormat="1" applyFont="1" applyBorder="1" applyAlignment="1">
      <alignment horizontal="right" wrapText="1"/>
    </xf>
    <xf numFmtId="0" fontId="37" fillId="0" borderId="24" xfId="0" applyNumberFormat="1" applyFont="1" applyBorder="1" applyAlignment="1">
      <alignment vertical="center"/>
    </xf>
    <xf numFmtId="0" fontId="37" fillId="0" borderId="25" xfId="0" applyNumberFormat="1" applyFont="1" applyBorder="1" applyAlignment="1">
      <alignment vertical="center"/>
    </xf>
    <xf numFmtId="0" fontId="37" fillId="0" borderId="26" xfId="0" applyNumberFormat="1" applyFont="1" applyBorder="1" applyAlignment="1">
      <alignment vertical="center"/>
    </xf>
    <xf numFmtId="0" fontId="37" fillId="0" borderId="27" xfId="0" applyNumberFormat="1" applyFont="1" applyBorder="1" applyAlignment="1">
      <alignment vertical="center"/>
    </xf>
    <xf numFmtId="0" fontId="37" fillId="0" borderId="28" xfId="0" applyNumberFormat="1" applyFont="1" applyBorder="1" applyAlignment="1">
      <alignment vertical="center"/>
    </xf>
    <xf numFmtId="0" fontId="37" fillId="0" borderId="29" xfId="0" applyNumberFormat="1" applyFont="1" applyBorder="1" applyAlignment="1">
      <alignment vertical="center"/>
    </xf>
    <xf numFmtId="0" fontId="8" fillId="0" borderId="13" xfId="0" applyFont="1" applyBorder="1" applyAlignment="1">
      <alignment horizontal="justify"/>
    </xf>
    <xf numFmtId="0" fontId="8" fillId="0" borderId="13" xfId="0" quotePrefix="1" applyFont="1" applyBorder="1" applyAlignment="1">
      <alignment horizontal="justify"/>
    </xf>
    <xf numFmtId="0" fontId="8" fillId="0" borderId="13" xfId="0" applyFont="1" applyBorder="1" applyAlignment="1">
      <alignment horizontal="justify" vertical="justify"/>
    </xf>
    <xf numFmtId="0" fontId="8" fillId="0" borderId="13" xfId="0" applyFont="1" applyBorder="1" applyAlignment="1">
      <alignment horizontal="left"/>
    </xf>
    <xf numFmtId="0" fontId="10" fillId="0" borderId="13" xfId="0" applyFont="1" applyBorder="1" applyAlignment="1">
      <alignment horizontal="justify" vertical="justify"/>
    </xf>
    <xf numFmtId="49" fontId="8" fillId="0" borderId="13" xfId="0" applyNumberFormat="1" applyFont="1" applyBorder="1" applyAlignment="1">
      <alignment horizontal="justify" vertical="justify"/>
    </xf>
    <xf numFmtId="0" fontId="10" fillId="0" borderId="13" xfId="0" applyFont="1" applyBorder="1"/>
    <xf numFmtId="0" fontId="8" fillId="0" borderId="13" xfId="0" applyFont="1" applyBorder="1" applyAlignment="1">
      <alignment horizontal="justify" vertical="justify" wrapText="1"/>
    </xf>
    <xf numFmtId="0" fontId="8" fillId="0" borderId="13" xfId="0" applyNumberFormat="1" applyFont="1" applyBorder="1" applyAlignment="1">
      <alignment horizontal="justify" vertical="justify" wrapText="1"/>
    </xf>
    <xf numFmtId="0" fontId="8" fillId="0" borderId="13" xfId="0" applyFont="1" applyBorder="1" applyAlignment="1">
      <alignment horizontal="justify" wrapText="1"/>
    </xf>
    <xf numFmtId="0" fontId="10" fillId="0" borderId="13" xfId="0" applyFont="1" applyBorder="1" applyAlignment="1">
      <alignment horizontal="justify" wrapText="1"/>
    </xf>
    <xf numFmtId="0" fontId="8" fillId="0" borderId="13" xfId="0" applyFont="1" applyBorder="1" applyAlignment="1">
      <alignment wrapText="1"/>
    </xf>
    <xf numFmtId="49" fontId="8" fillId="0" borderId="13" xfId="0" applyNumberFormat="1" applyFont="1" applyFill="1" applyBorder="1" applyAlignment="1">
      <alignment horizontal="justify" vertical="justify"/>
    </xf>
    <xf numFmtId="0" fontId="8" fillId="0" borderId="13" xfId="0" applyNumberFormat="1" applyFont="1" applyFill="1" applyBorder="1" applyAlignment="1">
      <alignment horizontal="justify" vertical="justify" wrapText="1"/>
    </xf>
    <xf numFmtId="0" fontId="8" fillId="0" borderId="13" xfId="0" quotePrefix="1" applyFont="1" applyFill="1" applyBorder="1" applyAlignment="1">
      <alignment horizontal="justify" vertical="justify"/>
    </xf>
    <xf numFmtId="49" fontId="5" fillId="0" borderId="13" xfId="0" applyNumberFormat="1" applyFont="1" applyFill="1" applyBorder="1" applyAlignment="1">
      <alignment horizontal="justify" vertical="justify"/>
    </xf>
    <xf numFmtId="0" fontId="8" fillId="0" borderId="13" xfId="0" applyNumberFormat="1" applyFont="1" applyFill="1" applyBorder="1" applyAlignment="1">
      <alignment horizontal="center" vertical="justify"/>
    </xf>
    <xf numFmtId="0" fontId="8" fillId="0" borderId="13" xfId="0" applyNumberFormat="1" applyFont="1" applyBorder="1" applyAlignment="1">
      <alignment horizontal="center" vertical="justify"/>
    </xf>
    <xf numFmtId="0" fontId="0" fillId="0" borderId="13" xfId="0" applyBorder="1"/>
    <xf numFmtId="0" fontId="8" fillId="0" borderId="13" xfId="0" applyNumberFormat="1" applyFont="1" applyBorder="1" applyAlignment="1">
      <alignment horizontal="center"/>
    </xf>
    <xf numFmtId="0" fontId="0" fillId="0" borderId="13" xfId="0" applyNumberFormat="1" applyBorder="1" applyAlignment="1">
      <alignment horizontal="justify" vertical="justify" wrapText="1"/>
    </xf>
    <xf numFmtId="0" fontId="0" fillId="0" borderId="13" xfId="0" applyNumberFormat="1" applyFill="1" applyBorder="1"/>
    <xf numFmtId="0" fontId="8" fillId="0" borderId="13" xfId="165" applyNumberFormat="1" applyBorder="1" applyAlignment="1">
      <alignment horizontal="right"/>
    </xf>
    <xf numFmtId="4" fontId="8" fillId="0" borderId="13" xfId="165" applyNumberFormat="1" applyBorder="1" applyAlignment="1">
      <alignment horizontal="right" vertical="justify"/>
    </xf>
    <xf numFmtId="4" fontId="8" fillId="0" borderId="13" xfId="0" applyNumberFormat="1" applyFont="1" applyFill="1" applyBorder="1" applyAlignment="1">
      <alignment horizontal="right"/>
    </xf>
    <xf numFmtId="4" fontId="8" fillId="0" borderId="13" xfId="165" applyNumberFormat="1" applyBorder="1" applyAlignment="1">
      <alignment horizontal="right"/>
    </xf>
    <xf numFmtId="4" fontId="8" fillId="0" borderId="13" xfId="165" applyNumberFormat="1" applyFont="1" applyBorder="1" applyAlignment="1">
      <alignment horizontal="right" vertical="justify"/>
    </xf>
    <xf numFmtId="4" fontId="8" fillId="0" borderId="13" xfId="165" applyNumberFormat="1" applyFill="1" applyBorder="1" applyAlignment="1">
      <alignment horizontal="right" vertical="justify"/>
    </xf>
    <xf numFmtId="4" fontId="8" fillId="0" borderId="13" xfId="165" applyNumberFormat="1" applyFont="1" applyBorder="1" applyAlignment="1">
      <alignment horizontal="right"/>
    </xf>
    <xf numFmtId="0" fontId="0" fillId="0" borderId="13" xfId="0" applyNumberFormat="1" applyBorder="1" applyAlignment="1">
      <alignment horizontal="right"/>
    </xf>
    <xf numFmtId="0" fontId="8" fillId="0" borderId="13" xfId="165" applyNumberFormat="1" applyBorder="1"/>
    <xf numFmtId="4" fontId="0" fillId="0" borderId="13" xfId="0" applyNumberFormat="1" applyBorder="1"/>
    <xf numFmtId="4" fontId="0" fillId="0" borderId="13" xfId="0" applyNumberFormat="1" applyFill="1" applyBorder="1"/>
    <xf numFmtId="4" fontId="8" fillId="0" borderId="13" xfId="165" applyNumberFormat="1" applyBorder="1" applyAlignment="1" applyProtection="1">
      <alignment horizontal="right"/>
      <protection locked="0"/>
    </xf>
    <xf numFmtId="4" fontId="0" fillId="0" borderId="13" xfId="0" applyNumberFormat="1" applyBorder="1" applyAlignment="1">
      <alignment horizontal="right"/>
    </xf>
    <xf numFmtId="4" fontId="10" fillId="0" borderId="13" xfId="0" applyNumberFormat="1" applyFont="1" applyBorder="1"/>
    <xf numFmtId="4" fontId="10" fillId="49" borderId="0" xfId="165" applyNumberFormat="1" applyFont="1" applyFill="1" applyBorder="1" applyAlignment="1" applyProtection="1">
      <alignment horizontal="right" vertical="justify"/>
      <protection locked="0"/>
    </xf>
    <xf numFmtId="0" fontId="8" fillId="0" borderId="0" xfId="165" applyNumberFormat="1" applyBorder="1" applyAlignment="1" applyProtection="1">
      <alignment horizontal="center" vertical="justify"/>
      <protection locked="0"/>
    </xf>
    <xf numFmtId="0" fontId="8" fillId="0" borderId="0" xfId="351" applyBorder="1"/>
    <xf numFmtId="4" fontId="8" fillId="0" borderId="0" xfId="351" applyNumberFormat="1" applyBorder="1"/>
    <xf numFmtId="4" fontId="8" fillId="0" borderId="0" xfId="165" applyNumberFormat="1" applyFont="1" applyBorder="1" applyAlignment="1" applyProtection="1">
      <alignment horizontal="right" vertical="justify"/>
      <protection locked="0"/>
    </xf>
    <xf numFmtId="4" fontId="15" fillId="49" borderId="0" xfId="351" applyNumberFormat="1" applyFont="1" applyFill="1" applyBorder="1"/>
    <xf numFmtId="4" fontId="15" fillId="0" borderId="0" xfId="165" applyNumberFormat="1" applyFont="1" applyFill="1" applyBorder="1" applyAlignment="1" applyProtection="1">
      <alignment horizontal="right" vertical="justify"/>
      <protection locked="0"/>
    </xf>
    <xf numFmtId="4" fontId="8" fillId="0" borderId="14" xfId="0" applyNumberFormat="1" applyFont="1" applyBorder="1" applyAlignment="1">
      <alignment horizontal="right"/>
    </xf>
    <xf numFmtId="0" fontId="8" fillId="0" borderId="14" xfId="0" applyFont="1" applyBorder="1" applyAlignment="1">
      <alignment horizontal="justify" wrapText="1"/>
    </xf>
    <xf numFmtId="0" fontId="11" fillId="0" borderId="14" xfId="0" applyFont="1" applyBorder="1" applyAlignment="1">
      <alignment horizontal="center"/>
    </xf>
    <xf numFmtId="0" fontId="8" fillId="0" borderId="14" xfId="0" applyFont="1" applyBorder="1" applyAlignment="1">
      <alignment horizontal="justify" vertical="top" wrapText="1"/>
    </xf>
    <xf numFmtId="49" fontId="8" fillId="0" borderId="0" xfId="0" applyNumberFormat="1" applyFont="1" applyFill="1" applyBorder="1" applyAlignment="1">
      <alignment horizontal="right" vertical="justify"/>
    </xf>
    <xf numFmtId="0" fontId="8" fillId="0" borderId="0" xfId="0" applyFont="1" applyFill="1" applyBorder="1"/>
    <xf numFmtId="0" fontId="8" fillId="0" borderId="14" xfId="351" applyFont="1" applyFill="1" applyBorder="1" applyAlignment="1">
      <alignment horizontal="justify" wrapText="1"/>
    </xf>
    <xf numFmtId="0" fontId="8" fillId="0" borderId="13" xfId="0" applyFont="1" applyFill="1" applyBorder="1" applyAlignment="1">
      <alignment horizontal="justify" vertical="justify"/>
    </xf>
    <xf numFmtId="0" fontId="8" fillId="0" borderId="13" xfId="0" applyFont="1" applyFill="1" applyBorder="1" applyAlignment="1">
      <alignment horizontal="justify" wrapText="1"/>
    </xf>
    <xf numFmtId="0" fontId="11" fillId="0" borderId="13" xfId="0" applyFont="1" applyFill="1" applyBorder="1" applyAlignment="1">
      <alignment horizontal="center"/>
    </xf>
    <xf numFmtId="0" fontId="8" fillId="0" borderId="13" xfId="0" applyFont="1" applyFill="1" applyBorder="1" applyAlignment="1">
      <alignment horizontal="center"/>
    </xf>
    <xf numFmtId="4" fontId="8" fillId="0" borderId="13" xfId="0" applyNumberFormat="1" applyFont="1" applyFill="1" applyBorder="1"/>
    <xf numFmtId="43" fontId="8" fillId="0" borderId="14" xfId="165" applyFont="1" applyFill="1" applyBorder="1" applyAlignment="1">
      <alignment horizontal="right" vertical="justify"/>
    </xf>
    <xf numFmtId="0" fontId="8" fillId="0" borderId="12" xfId="165" applyNumberFormat="1" applyFill="1" applyBorder="1" applyAlignment="1" applyProtection="1">
      <alignment horizontal="right" vertical="justify"/>
      <protection locked="0"/>
    </xf>
    <xf numFmtId="4" fontId="8" fillId="0" borderId="12" xfId="351" applyNumberFormat="1" applyFont="1" applyFill="1" applyBorder="1"/>
    <xf numFmtId="2" fontId="8" fillId="0" borderId="14" xfId="351" applyNumberFormat="1" applyFont="1" applyFill="1" applyBorder="1"/>
    <xf numFmtId="4" fontId="10" fillId="0" borderId="14" xfId="165" applyNumberFormat="1" applyFont="1" applyFill="1" applyBorder="1" applyAlignment="1" applyProtection="1">
      <alignment horizontal="right"/>
      <protection locked="0"/>
    </xf>
    <xf numFmtId="0" fontId="8" fillId="0" borderId="14" xfId="351" applyFont="1" applyFill="1" applyBorder="1" applyAlignment="1">
      <alignment horizontal="right" vertical="top"/>
    </xf>
    <xf numFmtId="2" fontId="8" fillId="0" borderId="12" xfId="351" applyNumberFormat="1" applyFill="1" applyBorder="1"/>
    <xf numFmtId="0" fontId="8" fillId="0" borderId="12" xfId="351" applyFill="1" applyBorder="1" applyAlignment="1">
      <alignment horizontal="justify" vertical="justify"/>
    </xf>
    <xf numFmtId="0" fontId="8" fillId="0" borderId="12" xfId="351" applyFont="1" applyFill="1" applyBorder="1" applyAlignment="1">
      <alignment horizontal="justify" vertical="justify"/>
    </xf>
    <xf numFmtId="3" fontId="8" fillId="0" borderId="14" xfId="165" applyNumberFormat="1" applyFill="1" applyBorder="1" applyAlignment="1">
      <alignment horizontal="right"/>
    </xf>
    <xf numFmtId="0" fontId="8" fillId="0" borderId="12" xfId="351" applyFont="1" applyFill="1" applyBorder="1"/>
    <xf numFmtId="0" fontId="8" fillId="0" borderId="14" xfId="351" applyNumberFormat="1" applyFont="1" applyFill="1" applyBorder="1" applyAlignment="1">
      <alignment horizontal="center"/>
    </xf>
    <xf numFmtId="4" fontId="8" fillId="0" borderId="12" xfId="351" applyNumberFormat="1" applyFill="1" applyBorder="1"/>
    <xf numFmtId="0" fontId="5" fillId="0" borderId="12" xfId="351" applyFont="1" applyFill="1" applyBorder="1" applyAlignment="1">
      <alignment horizontal="justify" vertical="justify"/>
    </xf>
    <xf numFmtId="0" fontId="8" fillId="0" borderId="0" xfId="0" applyFont="1" applyFill="1"/>
    <xf numFmtId="0" fontId="8" fillId="0" borderId="12" xfId="0" applyFont="1" applyFill="1" applyBorder="1"/>
    <xf numFmtId="0" fontId="8" fillId="0" borderId="12" xfId="0" applyFont="1" applyFill="1" applyBorder="1" applyAlignment="1">
      <alignment wrapText="1"/>
    </xf>
    <xf numFmtId="0" fontId="8" fillId="0" borderId="12" xfId="0" quotePrefix="1" applyFont="1" applyFill="1" applyBorder="1" applyAlignment="1">
      <alignment wrapText="1"/>
    </xf>
    <xf numFmtId="0" fontId="8" fillId="0" borderId="0" xfId="0" applyFont="1" applyFill="1" applyAlignment="1">
      <alignment wrapText="1"/>
    </xf>
    <xf numFmtId="0" fontId="8" fillId="0" borderId="12" xfId="0" applyFont="1" applyFill="1" applyBorder="1" applyAlignment="1">
      <alignment horizontal="justify" vertical="justify"/>
    </xf>
    <xf numFmtId="4" fontId="66" fillId="0" borderId="21" xfId="143" applyNumberFormat="1" applyFill="1" applyBorder="1" applyAlignment="1" applyProtection="1">
      <alignment horizontal="right" wrapText="1"/>
      <protection locked="0"/>
    </xf>
    <xf numFmtId="4" fontId="66" fillId="0" borderId="15" xfId="143" applyNumberFormat="1" applyFill="1" applyBorder="1" applyAlignment="1" applyProtection="1">
      <alignment horizontal="right" wrapText="1"/>
      <protection locked="0"/>
    </xf>
    <xf numFmtId="0" fontId="66" fillId="0" borderId="21" xfId="143" applyNumberFormat="1" applyBorder="1" applyAlignment="1" applyProtection="1">
      <alignment horizontal="right" wrapText="1"/>
      <protection locked="0"/>
    </xf>
    <xf numFmtId="0" fontId="66" fillId="0" borderId="15" xfId="143" applyNumberFormat="1" applyBorder="1" applyAlignment="1" applyProtection="1">
      <alignment horizontal="right" wrapText="1"/>
      <protection locked="0"/>
    </xf>
    <xf numFmtId="0" fontId="66" fillId="0" borderId="15" xfId="143" applyNumberFormat="1" applyBorder="1" applyAlignment="1">
      <alignment horizontal="right" wrapText="1"/>
    </xf>
    <xf numFmtId="4" fontId="66" fillId="0" borderId="21" xfId="143" applyNumberFormat="1" applyBorder="1" applyAlignment="1" applyProtection="1">
      <alignment horizontal="right" wrapText="1"/>
      <protection locked="0"/>
    </xf>
    <xf numFmtId="0" fontId="8" fillId="0" borderId="15" xfId="0" applyFont="1" applyFill="1" applyBorder="1" applyAlignment="1">
      <alignment horizontal="left" vertical="top" wrapText="1"/>
    </xf>
    <xf numFmtId="0" fontId="8" fillId="0" borderId="15" xfId="0" applyFont="1" applyBorder="1" applyAlignment="1">
      <alignment horizontal="left" vertical="top" wrapText="1"/>
    </xf>
    <xf numFmtId="0" fontId="8" fillId="0" borderId="15" xfId="0" applyNumberFormat="1" applyFont="1" applyFill="1" applyBorder="1" applyAlignment="1">
      <alignment horizontal="left" vertical="top" wrapText="1"/>
    </xf>
    <xf numFmtId="0" fontId="8" fillId="0" borderId="15" xfId="386" applyFont="1" applyFill="1" applyBorder="1" applyAlignment="1">
      <alignment horizontal="left" vertical="top" wrapText="1"/>
    </xf>
    <xf numFmtId="0" fontId="8" fillId="0" borderId="15" xfId="0" applyNumberFormat="1" applyFont="1" applyBorder="1" applyAlignment="1">
      <alignment horizontal="left" vertical="top" wrapText="1"/>
    </xf>
    <xf numFmtId="49" fontId="0" fillId="0" borderId="15" xfId="0" applyNumberFormat="1" applyBorder="1" applyAlignment="1">
      <alignment horizontal="left" vertical="top" wrapText="1"/>
    </xf>
    <xf numFmtId="0" fontId="0" fillId="0" borderId="15" xfId="0" applyNumberFormat="1" applyBorder="1" applyAlignment="1">
      <alignment horizontal="left" vertical="top" wrapText="1"/>
    </xf>
    <xf numFmtId="0" fontId="15" fillId="0" borderId="15" xfId="0" applyFont="1" applyBorder="1" applyAlignment="1">
      <alignment horizontal="left" vertical="top" wrapText="1"/>
    </xf>
    <xf numFmtId="0" fontId="39" fillId="0" borderId="15" xfId="0" applyFont="1" applyFill="1" applyBorder="1" applyAlignment="1">
      <alignment horizontal="left" vertical="top" wrapText="1"/>
    </xf>
    <xf numFmtId="0" fontId="39" fillId="0" borderId="15" xfId="0" applyFont="1" applyBorder="1" applyAlignment="1">
      <alignment horizontal="left" vertical="top" wrapText="1"/>
    </xf>
    <xf numFmtId="0" fontId="5" fillId="0" borderId="15" xfId="0" applyFont="1" applyBorder="1" applyAlignment="1">
      <alignment horizontal="left" vertical="top" wrapText="1"/>
    </xf>
    <xf numFmtId="0" fontId="7" fillId="0" borderId="15" xfId="0" applyFont="1" applyBorder="1" applyAlignment="1">
      <alignment horizontal="left" vertical="top" wrapText="1"/>
    </xf>
    <xf numFmtId="0" fontId="8" fillId="0" borderId="30" xfId="386" applyFont="1" applyFill="1" applyBorder="1" applyAlignment="1">
      <alignment horizontal="left" vertical="top" wrapText="1"/>
    </xf>
    <xf numFmtId="49" fontId="63" fillId="0" borderId="15" xfId="0" applyNumberFormat="1" applyFont="1" applyFill="1" applyBorder="1" applyAlignment="1">
      <alignment horizontal="left" vertical="top" wrapText="1"/>
    </xf>
    <xf numFmtId="0" fontId="0" fillId="0" borderId="0" xfId="0" applyBorder="1" applyAlignment="1">
      <alignment horizontal="left" vertical="top" wrapText="1"/>
    </xf>
    <xf numFmtId="0" fontId="0" fillId="0" borderId="31" xfId="0" applyBorder="1" applyAlignment="1">
      <alignment horizontal="left" vertical="top" wrapText="1"/>
    </xf>
    <xf numFmtId="0" fontId="13" fillId="0" borderId="15" xfId="0" applyFont="1" applyBorder="1" applyAlignment="1">
      <alignment horizontal="left" vertical="top" wrapText="1"/>
    </xf>
    <xf numFmtId="0" fontId="5" fillId="0" borderId="15" xfId="0" applyFont="1" applyFill="1" applyBorder="1" applyAlignment="1">
      <alignment horizontal="left" vertical="top" wrapText="1"/>
    </xf>
    <xf numFmtId="0" fontId="0" fillId="0" borderId="15" xfId="0" applyFill="1" applyBorder="1" applyAlignment="1">
      <alignment horizontal="left" vertical="top" wrapText="1"/>
    </xf>
    <xf numFmtId="49" fontId="5" fillId="0" borderId="15" xfId="0" applyNumberFormat="1" applyFont="1" applyFill="1" applyBorder="1" applyAlignment="1">
      <alignment horizontal="left" vertical="top" wrapText="1"/>
    </xf>
    <xf numFmtId="49" fontId="3" fillId="0" borderId="15" xfId="0" applyNumberFormat="1" applyFont="1" applyFill="1" applyBorder="1" applyAlignment="1">
      <alignment horizontal="left" vertical="top" wrapText="1"/>
    </xf>
    <xf numFmtId="0" fontId="8" fillId="0" borderId="15" xfId="0" applyNumberFormat="1" applyFont="1" applyBorder="1" applyAlignment="1">
      <alignment horizontal="right" wrapText="1"/>
    </xf>
    <xf numFmtId="49" fontId="8" fillId="0" borderId="15" xfId="349" applyNumberFormat="1" applyBorder="1" applyAlignment="1">
      <alignment horizontal="left" vertical="top" wrapText="1"/>
    </xf>
    <xf numFmtId="0" fontId="8" fillId="0" borderId="15" xfId="349" applyNumberFormat="1" applyBorder="1" applyAlignment="1">
      <alignment horizontal="left" vertical="top" wrapText="1"/>
    </xf>
    <xf numFmtId="0" fontId="8" fillId="0" borderId="15" xfId="349" applyNumberFormat="1" applyFont="1" applyBorder="1" applyAlignment="1">
      <alignment horizontal="left" vertical="top" wrapText="1"/>
    </xf>
    <xf numFmtId="0" fontId="8" fillId="0" borderId="15" xfId="349" applyBorder="1" applyAlignment="1">
      <alignment horizontal="left" vertical="top" wrapText="1"/>
    </xf>
    <xf numFmtId="0" fontId="8" fillId="0" borderId="15" xfId="385" applyFont="1" applyFill="1" applyBorder="1" applyAlignment="1">
      <alignment horizontal="left" vertical="top" wrapText="1"/>
    </xf>
    <xf numFmtId="3" fontId="8" fillId="0" borderId="15" xfId="349" applyNumberFormat="1" applyFont="1" applyBorder="1" applyAlignment="1">
      <alignment horizontal="right" wrapText="1"/>
    </xf>
    <xf numFmtId="4" fontId="8" fillId="0" borderId="15" xfId="349" applyNumberFormat="1" applyFont="1" applyBorder="1" applyAlignment="1">
      <alignment horizontal="right" wrapText="1"/>
    </xf>
    <xf numFmtId="0" fontId="8" fillId="0" borderId="15" xfId="349" applyFont="1" applyBorder="1" applyAlignment="1">
      <alignment horizontal="left" vertical="top" wrapText="1"/>
    </xf>
    <xf numFmtId="0" fontId="0" fillId="0" borderId="0" xfId="0" applyFill="1" applyAlignment="1">
      <alignment horizontal="left" vertical="top" wrapText="1"/>
    </xf>
    <xf numFmtId="0" fontId="8" fillId="0" borderId="0" xfId="0" applyFont="1" applyAlignment="1">
      <alignment horizontal="left" vertical="top" wrapText="1"/>
    </xf>
    <xf numFmtId="4" fontId="0" fillId="0" borderId="0" xfId="0" applyNumberFormat="1" applyBorder="1" applyAlignment="1">
      <alignment horizontal="left" vertical="top" wrapText="1"/>
    </xf>
    <xf numFmtId="2" fontId="0" fillId="0" borderId="0" xfId="0" applyNumberFormat="1" applyBorder="1" applyAlignment="1">
      <alignment horizontal="left" vertical="top" wrapText="1"/>
    </xf>
    <xf numFmtId="0" fontId="0" fillId="0" borderId="0" xfId="0" applyNumberFormat="1" applyAlignment="1">
      <alignment horizontal="left" vertical="top" wrapText="1"/>
    </xf>
    <xf numFmtId="3" fontId="0" fillId="0" borderId="0" xfId="0" applyNumberFormat="1" applyAlignment="1">
      <alignment horizontal="left" vertical="top" wrapText="1"/>
    </xf>
    <xf numFmtId="0" fontId="11" fillId="0" borderId="15" xfId="0" applyFont="1" applyBorder="1" applyAlignment="1">
      <alignment horizontal="right" wrapText="1"/>
    </xf>
    <xf numFmtId="4" fontId="8" fillId="0" borderId="15" xfId="0" applyNumberFormat="1" applyFont="1" applyBorder="1" applyAlignment="1">
      <alignment horizontal="right" wrapText="1"/>
    </xf>
    <xf numFmtId="0" fontId="11" fillId="0" borderId="15" xfId="0" applyFont="1" applyFill="1" applyBorder="1" applyAlignment="1">
      <alignment horizontal="right" wrapText="1"/>
    </xf>
    <xf numFmtId="4" fontId="8" fillId="0" borderId="15" xfId="0" applyNumberFormat="1" applyFont="1" applyFill="1" applyBorder="1" applyAlignment="1">
      <alignment horizontal="right" wrapText="1"/>
    </xf>
    <xf numFmtId="4" fontId="0" fillId="0" borderId="15" xfId="0" applyNumberFormat="1" applyBorder="1" applyAlignment="1">
      <alignment horizontal="right" wrapText="1"/>
    </xf>
    <xf numFmtId="0" fontId="8" fillId="0" borderId="15" xfId="0" applyFont="1" applyBorder="1" applyAlignment="1">
      <alignment horizontal="right" wrapText="1"/>
    </xf>
    <xf numFmtId="4" fontId="0" fillId="0" borderId="15" xfId="0" applyNumberFormat="1" applyFill="1" applyBorder="1" applyAlignment="1">
      <alignment horizontal="right" wrapText="1"/>
    </xf>
    <xf numFmtId="0" fontId="8" fillId="0" borderId="15" xfId="0" applyFont="1" applyFill="1" applyBorder="1" applyAlignment="1">
      <alignment horizontal="right" wrapText="1"/>
    </xf>
    <xf numFmtId="4" fontId="8" fillId="0" borderId="15" xfId="386" applyNumberFormat="1" applyFont="1" applyFill="1" applyBorder="1" applyAlignment="1">
      <alignment horizontal="right" wrapText="1"/>
    </xf>
    <xf numFmtId="0" fontId="0" fillId="0" borderId="15" xfId="0" applyNumberFormat="1" applyFill="1" applyBorder="1" applyAlignment="1">
      <alignment horizontal="right" wrapText="1"/>
    </xf>
    <xf numFmtId="0" fontId="5" fillId="0" borderId="15" xfId="0" applyFont="1" applyBorder="1" applyAlignment="1">
      <alignment horizontal="right" wrapText="1"/>
    </xf>
    <xf numFmtId="0" fontId="8" fillId="0" borderId="31" xfId="0" applyNumberFormat="1" applyFont="1" applyBorder="1" applyAlignment="1">
      <alignment horizontal="right" wrapText="1"/>
    </xf>
    <xf numFmtId="4" fontId="8" fillId="0" borderId="31" xfId="0" applyNumberFormat="1" applyFont="1" applyBorder="1" applyAlignment="1">
      <alignment horizontal="right" wrapText="1"/>
    </xf>
    <xf numFmtId="4" fontId="0" fillId="0" borderId="31" xfId="0" applyNumberFormat="1" applyFill="1" applyBorder="1" applyAlignment="1">
      <alignment horizontal="right" wrapText="1"/>
    </xf>
    <xf numFmtId="0" fontId="8" fillId="0" borderId="15" xfId="349" applyNumberFormat="1" applyBorder="1" applyAlignment="1">
      <alignment horizontal="right" wrapText="1"/>
    </xf>
    <xf numFmtId="0" fontId="8" fillId="0" borderId="19" xfId="0" applyNumberFormat="1" applyFont="1" applyBorder="1" applyAlignment="1">
      <alignment horizontal="right" wrapText="1"/>
    </xf>
    <xf numFmtId="4" fontId="8" fillId="0" borderId="19" xfId="0" applyNumberFormat="1" applyFont="1" applyBorder="1" applyAlignment="1">
      <alignment horizontal="right" wrapText="1"/>
    </xf>
    <xf numFmtId="4" fontId="0" fillId="0" borderId="19" xfId="0" applyNumberFormat="1" applyFill="1" applyBorder="1" applyAlignment="1">
      <alignment horizontal="right" wrapText="1"/>
    </xf>
    <xf numFmtId="0" fontId="73" fillId="0" borderId="15" xfId="0" applyFont="1" applyBorder="1" applyAlignment="1">
      <alignment horizontal="right" wrapText="1"/>
    </xf>
    <xf numFmtId="4" fontId="73" fillId="0" borderId="15" xfId="0" applyNumberFormat="1" applyFont="1" applyBorder="1" applyAlignment="1">
      <alignment horizontal="right" wrapText="1"/>
    </xf>
    <xf numFmtId="2" fontId="8" fillId="0" borderId="15" xfId="349" applyNumberFormat="1" applyFont="1" applyBorder="1" applyAlignment="1">
      <alignment horizontal="right" wrapText="1"/>
    </xf>
    <xf numFmtId="2" fontId="8" fillId="0" borderId="15" xfId="349" applyNumberFormat="1" applyFont="1" applyFill="1" applyBorder="1" applyAlignment="1">
      <alignment horizontal="right" wrapText="1"/>
    </xf>
    <xf numFmtId="4" fontId="8" fillId="0" borderId="15" xfId="349" applyNumberFormat="1" applyBorder="1" applyAlignment="1">
      <alignment horizontal="right" wrapText="1"/>
    </xf>
    <xf numFmtId="0" fontId="8" fillId="0" borderId="15" xfId="386" applyFont="1" applyFill="1" applyBorder="1" applyAlignment="1">
      <alignment horizontal="right" wrapText="1"/>
    </xf>
    <xf numFmtId="0" fontId="8" fillId="0" borderId="30" xfId="386" applyFont="1" applyFill="1" applyBorder="1" applyAlignment="1">
      <alignment horizontal="right" wrapText="1"/>
    </xf>
    <xf numFmtId="4" fontId="8" fillId="0" borderId="30" xfId="386" applyNumberFormat="1" applyFont="1" applyFill="1" applyBorder="1" applyAlignment="1">
      <alignment horizontal="right" wrapText="1"/>
    </xf>
    <xf numFmtId="0" fontId="63" fillId="0" borderId="15" xfId="0" applyNumberFormat="1" applyFont="1" applyFill="1" applyBorder="1" applyAlignment="1">
      <alignment horizontal="right" wrapText="1"/>
    </xf>
    <xf numFmtId="4" fontId="63" fillId="0" borderId="15" xfId="0" applyNumberFormat="1" applyFont="1" applyFill="1" applyBorder="1" applyAlignment="1">
      <alignment horizontal="right" wrapText="1"/>
    </xf>
    <xf numFmtId="49" fontId="0" fillId="0" borderId="15" xfId="0" applyNumberFormat="1" applyBorder="1" applyAlignment="1">
      <alignment horizontal="right" wrapText="1"/>
    </xf>
    <xf numFmtId="0" fontId="63" fillId="0" borderId="15" xfId="0" applyNumberFormat="1" applyFont="1" applyBorder="1" applyAlignment="1">
      <alignment horizontal="right" wrapText="1"/>
    </xf>
    <xf numFmtId="4" fontId="63" fillId="0" borderId="15" xfId="0" applyNumberFormat="1" applyFont="1" applyBorder="1" applyAlignment="1">
      <alignment horizontal="right" wrapText="1"/>
    </xf>
    <xf numFmtId="4" fontId="3" fillId="0" borderId="15" xfId="0" applyNumberFormat="1" applyFont="1" applyFill="1" applyBorder="1" applyAlignment="1">
      <alignment horizontal="right" wrapText="1"/>
    </xf>
    <xf numFmtId="4" fontId="3" fillId="0" borderId="16" xfId="0" applyNumberFormat="1" applyFont="1" applyBorder="1" applyAlignment="1">
      <alignment horizontal="right" wrapText="1"/>
    </xf>
    <xf numFmtId="0" fontId="71" fillId="0" borderId="20" xfId="0" applyFont="1" applyFill="1" applyBorder="1" applyAlignment="1">
      <alignment horizontal="left" vertical="top" wrapText="1"/>
    </xf>
    <xf numFmtId="0" fontId="5" fillId="0" borderId="20" xfId="0" applyFont="1" applyBorder="1" applyAlignment="1">
      <alignment horizontal="left" vertical="top" wrapText="1"/>
    </xf>
    <xf numFmtId="4" fontId="8" fillId="0" borderId="21" xfId="386" applyNumberFormat="1" applyFont="1" applyFill="1" applyBorder="1" applyAlignment="1">
      <alignment horizontal="right" wrapText="1"/>
    </xf>
    <xf numFmtId="4" fontId="0" fillId="0" borderId="21" xfId="0" applyNumberFormat="1" applyBorder="1" applyAlignment="1">
      <alignment horizontal="right" wrapText="1"/>
    </xf>
    <xf numFmtId="49" fontId="8" fillId="0" borderId="20" xfId="0" applyNumberFormat="1" applyFont="1" applyBorder="1" applyAlignment="1">
      <alignment horizontal="left" vertical="top" wrapText="1"/>
    </xf>
    <xf numFmtId="49" fontId="5" fillId="0" borderId="20" xfId="0" applyNumberFormat="1" applyFont="1" applyFill="1" applyBorder="1" applyAlignment="1">
      <alignment horizontal="left" vertical="top" wrapText="1"/>
    </xf>
    <xf numFmtId="49" fontId="0" fillId="0" borderId="32" xfId="0" applyNumberFormat="1" applyBorder="1" applyAlignment="1">
      <alignment horizontal="left" vertical="top" wrapText="1"/>
    </xf>
    <xf numFmtId="49" fontId="8" fillId="0" borderId="20" xfId="349" applyNumberFormat="1" applyBorder="1" applyAlignment="1">
      <alignment horizontal="left" vertical="top" wrapText="1"/>
    </xf>
    <xf numFmtId="4" fontId="8" fillId="0" borderId="21" xfId="386" applyNumberFormat="1" applyFont="1" applyBorder="1" applyAlignment="1">
      <alignment horizontal="right" wrapText="1"/>
    </xf>
    <xf numFmtId="49" fontId="5" fillId="0" borderId="20" xfId="349" applyNumberFormat="1" applyFont="1" applyFill="1" applyBorder="1" applyAlignment="1">
      <alignment horizontal="left" vertical="top" wrapText="1"/>
    </xf>
    <xf numFmtId="0" fontId="8" fillId="0" borderId="0" xfId="349" applyBorder="1" applyAlignment="1">
      <alignment horizontal="right" wrapText="1"/>
    </xf>
    <xf numFmtId="0" fontId="5" fillId="0" borderId="33" xfId="0" applyFont="1" applyBorder="1" applyAlignment="1">
      <alignment horizontal="left" vertical="top" wrapText="1"/>
    </xf>
    <xf numFmtId="49" fontId="62" fillId="0" borderId="20" xfId="0" applyNumberFormat="1" applyFont="1" applyBorder="1" applyAlignment="1">
      <alignment horizontal="left" vertical="top" wrapText="1"/>
    </xf>
    <xf numFmtId="49" fontId="62" fillId="0" borderId="20" xfId="0" applyNumberFormat="1" applyFont="1" applyFill="1" applyBorder="1" applyAlignment="1">
      <alignment horizontal="left" vertical="top" wrapText="1"/>
    </xf>
    <xf numFmtId="49" fontId="8" fillId="0" borderId="20" xfId="0" applyNumberFormat="1" applyFont="1" applyFill="1" applyBorder="1" applyAlignment="1">
      <alignment horizontal="left" vertical="top" wrapText="1"/>
    </xf>
    <xf numFmtId="49" fontId="5" fillId="0" borderId="20" xfId="0" applyNumberFormat="1" applyFont="1" applyBorder="1" applyAlignment="1">
      <alignment horizontal="left" vertical="top" wrapText="1"/>
    </xf>
    <xf numFmtId="4" fontId="5" fillId="0" borderId="21" xfId="0" applyNumberFormat="1" applyFont="1" applyBorder="1" applyAlignment="1">
      <alignment horizontal="right" wrapText="1"/>
    </xf>
    <xf numFmtId="4" fontId="8" fillId="0" borderId="21" xfId="0" applyNumberFormat="1" applyFont="1" applyBorder="1" applyAlignment="1">
      <alignment horizontal="right" wrapText="1"/>
    </xf>
    <xf numFmtId="49" fontId="73" fillId="0" borderId="20" xfId="0" applyNumberFormat="1" applyFont="1" applyBorder="1" applyAlignment="1">
      <alignment horizontal="left" vertical="top" wrapText="1"/>
    </xf>
    <xf numFmtId="0" fontId="5" fillId="0" borderId="20" xfId="349" applyFont="1" applyBorder="1" applyAlignment="1">
      <alignment horizontal="left" vertical="top" wrapText="1"/>
    </xf>
    <xf numFmtId="4" fontId="64" fillId="0" borderId="21" xfId="0" applyNumberFormat="1" applyFont="1" applyBorder="1" applyAlignment="1">
      <alignment horizontal="right" wrapText="1"/>
    </xf>
    <xf numFmtId="4" fontId="0" fillId="0" borderId="21" xfId="0" applyNumberFormat="1" applyFill="1" applyBorder="1" applyAlignment="1">
      <alignment horizontal="right" wrapText="1"/>
    </xf>
    <xf numFmtId="49" fontId="0" fillId="0" borderId="20" xfId="0" applyNumberFormat="1" applyFill="1" applyBorder="1" applyAlignment="1">
      <alignment horizontal="left" vertical="top" wrapText="1"/>
    </xf>
    <xf numFmtId="49" fontId="35" fillId="0" borderId="20" xfId="0" applyNumberFormat="1" applyFont="1" applyFill="1" applyBorder="1" applyAlignment="1">
      <alignment horizontal="left" vertical="top" wrapText="1"/>
    </xf>
    <xf numFmtId="4" fontId="5" fillId="0" borderId="21" xfId="0" applyNumberFormat="1" applyFont="1" applyFill="1" applyBorder="1" applyAlignment="1">
      <alignment horizontal="right" wrapText="1"/>
    </xf>
    <xf numFmtId="0" fontId="63" fillId="0" borderId="20" xfId="0" applyFont="1" applyFill="1" applyBorder="1" applyAlignment="1">
      <alignment horizontal="left" vertical="top" wrapText="1"/>
    </xf>
    <xf numFmtId="4" fontId="63" fillId="0" borderId="21" xfId="0" applyNumberFormat="1" applyFont="1" applyBorder="1" applyAlignment="1">
      <alignment horizontal="right" wrapText="1"/>
    </xf>
    <xf numFmtId="49" fontId="3" fillId="0" borderId="20" xfId="0" applyNumberFormat="1" applyFont="1" applyBorder="1" applyAlignment="1">
      <alignment horizontal="left" vertical="top" wrapText="1"/>
    </xf>
    <xf numFmtId="4" fontId="3" fillId="0" borderId="34" xfId="0" applyNumberFormat="1" applyFont="1" applyBorder="1" applyAlignment="1">
      <alignment horizontal="right" wrapText="1"/>
    </xf>
    <xf numFmtId="0" fontId="8" fillId="0" borderId="15" xfId="0" applyFont="1" applyFill="1" applyBorder="1" applyAlignment="1">
      <alignment horizontal="justify" vertical="top" wrapText="1"/>
    </xf>
    <xf numFmtId="0" fontId="8" fillId="0" borderId="15" xfId="386" applyFont="1" applyFill="1" applyBorder="1" applyAlignment="1">
      <alignment horizontal="justify" vertical="top" wrapText="1"/>
    </xf>
    <xf numFmtId="4" fontId="66" fillId="0" borderId="15" xfId="143" applyNumberFormat="1" applyBorder="1" applyAlignment="1" applyProtection="1">
      <alignment horizontal="right" wrapText="1"/>
      <protection locked="0"/>
    </xf>
    <xf numFmtId="4" fontId="66" fillId="0" borderId="15" xfId="143" applyNumberFormat="1" applyBorder="1" applyAlignment="1">
      <alignment horizontal="right" wrapText="1"/>
    </xf>
    <xf numFmtId="4" fontId="5" fillId="0" borderId="21" xfId="143" applyNumberFormat="1" applyFont="1" applyBorder="1" applyAlignment="1" applyProtection="1">
      <alignment horizontal="right" wrapText="1"/>
      <protection locked="0"/>
    </xf>
    <xf numFmtId="4" fontId="66" fillId="0" borderId="15" xfId="143" applyNumberFormat="1" applyFont="1" applyBorder="1" applyAlignment="1">
      <alignment horizontal="right" wrapText="1"/>
    </xf>
    <xf numFmtId="4" fontId="39" fillId="0" borderId="21" xfId="143" applyNumberFormat="1" applyFont="1" applyBorder="1" applyAlignment="1" applyProtection="1">
      <alignment horizontal="right" wrapText="1"/>
      <protection locked="0"/>
    </xf>
    <xf numFmtId="4" fontId="72" fillId="0" borderId="21" xfId="143" applyNumberFormat="1" applyFont="1" applyBorder="1" applyAlignment="1" applyProtection="1">
      <alignment horizontal="right" wrapText="1"/>
      <protection locked="0"/>
    </xf>
    <xf numFmtId="4" fontId="39" fillId="0" borderId="15" xfId="143" applyNumberFormat="1" applyFont="1" applyBorder="1" applyAlignment="1">
      <alignment horizontal="right" wrapText="1"/>
    </xf>
    <xf numFmtId="4" fontId="39" fillId="0" borderId="21" xfId="143" applyNumberFormat="1" applyFont="1" applyFill="1" applyBorder="1" applyAlignment="1" applyProtection="1">
      <alignment horizontal="right" wrapText="1"/>
      <protection locked="0"/>
    </xf>
    <xf numFmtId="4" fontId="8" fillId="0" borderId="15" xfId="143" applyNumberFormat="1" applyFont="1" applyBorder="1" applyAlignment="1">
      <alignment horizontal="right" wrapText="1"/>
    </xf>
    <xf numFmtId="4" fontId="71" fillId="0" borderId="15" xfId="143" applyNumberFormat="1" applyFont="1" applyBorder="1" applyAlignment="1" applyProtection="1">
      <alignment horizontal="right" wrapText="1"/>
      <protection locked="0"/>
    </xf>
    <xf numFmtId="4" fontId="71" fillId="0" borderId="21" xfId="143" applyNumberFormat="1" applyFont="1" applyBorder="1" applyAlignment="1" applyProtection="1">
      <alignment horizontal="right" wrapText="1"/>
      <protection locked="0"/>
    </xf>
    <xf numFmtId="4" fontId="64" fillId="0" borderId="21" xfId="143" applyNumberFormat="1" applyFont="1" applyBorder="1" applyAlignment="1" applyProtection="1">
      <alignment horizontal="right" wrapText="1"/>
      <protection locked="0"/>
    </xf>
    <xf numFmtId="4" fontId="8" fillId="0" borderId="15" xfId="143" applyNumberFormat="1" applyFont="1" applyFill="1" applyBorder="1" applyAlignment="1">
      <alignment horizontal="right" wrapText="1"/>
    </xf>
    <xf numFmtId="4" fontId="8" fillId="0" borderId="15" xfId="143" applyNumberFormat="1" applyFont="1" applyFill="1" applyBorder="1" applyAlignment="1" applyProtection="1">
      <alignment horizontal="right" wrapText="1"/>
      <protection locked="0"/>
    </xf>
    <xf numFmtId="4" fontId="8" fillId="0" borderId="21" xfId="143" applyNumberFormat="1" applyFont="1" applyFill="1" applyBorder="1" applyAlignment="1" applyProtection="1">
      <alignment horizontal="right" wrapText="1"/>
      <protection locked="0"/>
    </xf>
    <xf numFmtId="4" fontId="63" fillId="0" borderId="15" xfId="143" applyNumberFormat="1" applyFont="1" applyFill="1" applyBorder="1" applyAlignment="1">
      <alignment horizontal="right" wrapText="1"/>
    </xf>
    <xf numFmtId="4" fontId="63" fillId="0" borderId="15" xfId="143" applyNumberFormat="1" applyFont="1" applyBorder="1" applyAlignment="1">
      <alignment horizontal="right" wrapText="1"/>
    </xf>
    <xf numFmtId="0" fontId="86" fillId="0" borderId="15" xfId="0" applyNumberFormat="1" applyFont="1" applyFill="1" applyBorder="1" applyAlignment="1">
      <alignment horizontal="right" wrapText="1"/>
    </xf>
    <xf numFmtId="0" fontId="86" fillId="0" borderId="15" xfId="143" applyNumberFormat="1" applyFont="1" applyFill="1" applyBorder="1" applyAlignment="1">
      <alignment horizontal="right" wrapText="1"/>
    </xf>
    <xf numFmtId="0" fontId="86" fillId="0" borderId="15" xfId="143" applyNumberFormat="1" applyFont="1" applyFill="1" applyBorder="1" applyAlignment="1" applyProtection="1">
      <alignment horizontal="right" wrapText="1"/>
      <protection locked="0"/>
    </xf>
    <xf numFmtId="0" fontId="86" fillId="0" borderId="21" xfId="143" applyNumberFormat="1" applyFont="1" applyFill="1" applyBorder="1" applyAlignment="1" applyProtection="1">
      <alignment horizontal="right" wrapText="1"/>
      <protection locked="0"/>
    </xf>
    <xf numFmtId="0" fontId="86" fillId="50" borderId="20" xfId="0" applyFont="1" applyFill="1" applyBorder="1" applyAlignment="1">
      <alignment horizontal="left" vertical="top" wrapText="1"/>
    </xf>
    <xf numFmtId="0" fontId="86" fillId="50" borderId="15" xfId="0" applyNumberFormat="1" applyFont="1" applyFill="1" applyBorder="1" applyAlignment="1">
      <alignment horizontal="right" wrapText="1"/>
    </xf>
    <xf numFmtId="0" fontId="86" fillId="50" borderId="15" xfId="143" applyNumberFormat="1" applyFont="1" applyFill="1" applyBorder="1" applyAlignment="1">
      <alignment horizontal="right" wrapText="1"/>
    </xf>
    <xf numFmtId="0" fontId="86" fillId="50" borderId="15" xfId="143" applyNumberFormat="1" applyFont="1" applyFill="1" applyBorder="1" applyAlignment="1" applyProtection="1">
      <alignment horizontal="right" wrapText="1"/>
      <protection locked="0"/>
    </xf>
    <xf numFmtId="0" fontId="86" fillId="50" borderId="21" xfId="143" applyNumberFormat="1" applyFont="1" applyFill="1" applyBorder="1" applyAlignment="1" applyProtection="1">
      <alignment horizontal="right" wrapText="1"/>
      <protection locked="0"/>
    </xf>
    <xf numFmtId="4" fontId="66" fillId="0" borderId="15" xfId="143" applyNumberFormat="1" applyBorder="1" applyAlignment="1">
      <alignment horizontal="right" vertical="top" wrapText="1"/>
    </xf>
    <xf numFmtId="4" fontId="66" fillId="0" borderId="15" xfId="143" applyNumberFormat="1" applyFill="1" applyBorder="1" applyAlignment="1">
      <alignment horizontal="right" wrapText="1"/>
    </xf>
    <xf numFmtId="49" fontId="0" fillId="0" borderId="15" xfId="0" applyNumberFormat="1" applyFill="1" applyBorder="1" applyAlignment="1">
      <alignment horizontal="left" vertical="top" wrapText="1"/>
    </xf>
    <xf numFmtId="0" fontId="8" fillId="0" borderId="15" xfId="349" applyNumberFormat="1" applyFill="1" applyBorder="1" applyAlignment="1">
      <alignment horizontal="center" wrapText="1"/>
    </xf>
    <xf numFmtId="4" fontId="8" fillId="0" borderId="15" xfId="349" applyNumberFormat="1" applyFont="1" applyFill="1" applyBorder="1" applyAlignment="1">
      <alignment wrapText="1"/>
    </xf>
    <xf numFmtId="4" fontId="8" fillId="0" borderId="15" xfId="349" applyNumberFormat="1" applyFill="1" applyBorder="1" applyAlignment="1">
      <alignment wrapText="1"/>
    </xf>
    <xf numFmtId="49" fontId="0" fillId="0" borderId="33" xfId="0" applyNumberFormat="1" applyBorder="1" applyAlignment="1">
      <alignment horizontal="left" vertical="top" wrapText="1"/>
    </xf>
    <xf numFmtId="0" fontId="0" fillId="0" borderId="19" xfId="0" applyBorder="1" applyAlignment="1">
      <alignment horizontal="left" vertical="top" wrapText="1"/>
    </xf>
    <xf numFmtId="4" fontId="8" fillId="0" borderId="15" xfId="174" applyNumberFormat="1" applyBorder="1" applyAlignment="1" applyProtection="1">
      <alignment horizontal="right" wrapText="1"/>
      <protection locked="0"/>
    </xf>
    <xf numFmtId="49" fontId="94" fillId="0" borderId="13" xfId="0" applyNumberFormat="1" applyFont="1" applyFill="1" applyBorder="1" applyAlignment="1">
      <alignment horizontal="justify" vertical="justify"/>
    </xf>
    <xf numFmtId="0" fontId="92" fillId="0" borderId="13" xfId="0" applyNumberFormat="1" applyFont="1" applyFill="1" applyBorder="1" applyAlignment="1">
      <alignment horizontal="center" vertical="justify"/>
    </xf>
    <xf numFmtId="0" fontId="92" fillId="0" borderId="13" xfId="165" applyNumberFormat="1" applyFont="1" applyFill="1" applyBorder="1" applyAlignment="1">
      <alignment horizontal="right" vertical="justify"/>
    </xf>
    <xf numFmtId="0" fontId="92" fillId="0" borderId="13" xfId="165" applyNumberFormat="1" applyFont="1" applyFill="1" applyBorder="1" applyAlignment="1" applyProtection="1">
      <alignment horizontal="justify" vertical="justify"/>
      <protection locked="0"/>
    </xf>
    <xf numFmtId="4" fontId="8" fillId="0" borderId="13" xfId="0" applyNumberFormat="1" applyFont="1" applyBorder="1"/>
    <xf numFmtId="4" fontId="8" fillId="0" borderId="13" xfId="165" applyNumberFormat="1" applyFont="1" applyBorder="1" applyAlignment="1" applyProtection="1">
      <alignment horizontal="right"/>
      <protection locked="0"/>
    </xf>
    <xf numFmtId="4" fontId="100" fillId="0" borderId="13" xfId="165" applyNumberFormat="1" applyFont="1" applyBorder="1" applyAlignment="1">
      <alignment horizontal="right" vertical="justify"/>
    </xf>
    <xf numFmtId="0" fontId="8" fillId="0" borderId="13" xfId="0" applyFont="1" applyFill="1" applyBorder="1"/>
    <xf numFmtId="0" fontId="8" fillId="0" borderId="13" xfId="0" applyFont="1" applyBorder="1" applyAlignment="1">
      <alignment horizontal="left" vertical="top"/>
    </xf>
    <xf numFmtId="0" fontId="5" fillId="48" borderId="12" xfId="0" applyFont="1" applyFill="1" applyBorder="1" applyAlignment="1">
      <alignment horizontal="right" vertical="center"/>
    </xf>
    <xf numFmtId="49" fontId="5" fillId="48" borderId="14" xfId="0" applyNumberFormat="1" applyFont="1" applyFill="1" applyBorder="1" applyAlignment="1">
      <alignment horizontal="left" vertical="center"/>
    </xf>
    <xf numFmtId="49" fontId="35" fillId="47" borderId="15" xfId="351" applyNumberFormat="1" applyFont="1" applyFill="1" applyBorder="1" applyAlignment="1">
      <alignment horizontal="center" vertical="center" wrapText="1"/>
    </xf>
    <xf numFmtId="49" fontId="8" fillId="0" borderId="12" xfId="351" applyNumberFormat="1" applyFont="1" applyFill="1" applyBorder="1" applyAlignment="1">
      <alignment horizontal="right" vertical="top"/>
    </xf>
    <xf numFmtId="49" fontId="8" fillId="0" borderId="14" xfId="351" applyNumberFormat="1" applyFont="1" applyFill="1" applyBorder="1" applyAlignment="1">
      <alignment horizontal="justify" vertical="justify"/>
    </xf>
    <xf numFmtId="0" fontId="8" fillId="0" borderId="14" xfId="351" applyNumberFormat="1" applyFont="1" applyFill="1" applyBorder="1" applyAlignment="1">
      <alignment horizontal="center" vertical="justify"/>
    </xf>
    <xf numFmtId="2" fontId="8" fillId="0" borderId="14" xfId="165" applyNumberFormat="1" applyFont="1" applyFill="1" applyBorder="1" applyAlignment="1">
      <alignment horizontal="justify" vertical="justify"/>
    </xf>
    <xf numFmtId="49" fontId="8" fillId="0" borderId="12" xfId="0" applyNumberFormat="1" applyFont="1" applyBorder="1" applyAlignment="1">
      <alignment horizontal="right" vertical="top"/>
    </xf>
    <xf numFmtId="2" fontId="8" fillId="0" borderId="12" xfId="444" applyNumberFormat="1" applyFont="1" applyBorder="1"/>
    <xf numFmtId="0" fontId="8" fillId="0" borderId="14" xfId="0" applyNumberFormat="1" applyFont="1" applyBorder="1"/>
    <xf numFmtId="2" fontId="8" fillId="0" borderId="12" xfId="351" applyNumberFormat="1" applyFont="1" applyBorder="1" applyAlignment="1">
      <alignment horizontal="right"/>
    </xf>
    <xf numFmtId="4" fontId="8" fillId="0" borderId="14" xfId="444" applyNumberFormat="1" applyFont="1" applyBorder="1" applyAlignment="1" applyProtection="1">
      <alignment horizontal="right"/>
      <protection locked="0"/>
    </xf>
    <xf numFmtId="2" fontId="8" fillId="0" borderId="12" xfId="351" applyNumberFormat="1" applyFont="1" applyBorder="1"/>
    <xf numFmtId="49" fontId="8" fillId="0" borderId="12" xfId="351" applyNumberFormat="1" applyFont="1" applyBorder="1" applyAlignment="1">
      <alignment horizontal="right" vertical="top"/>
    </xf>
    <xf numFmtId="0" fontId="8" fillId="0" borderId="12" xfId="351" applyNumberFormat="1" applyFont="1" applyBorder="1" applyAlignment="1">
      <alignment horizontal="justify" vertical="justify" wrapText="1"/>
    </xf>
    <xf numFmtId="4" fontId="8" fillId="0" borderId="14" xfId="165" applyNumberFormat="1" applyFont="1" applyBorder="1" applyAlignment="1" applyProtection="1">
      <alignment horizontal="right"/>
      <protection locked="0"/>
    </xf>
    <xf numFmtId="2" fontId="8" fillId="0" borderId="14" xfId="351" applyNumberFormat="1" applyFont="1" applyBorder="1"/>
    <xf numFmtId="2" fontId="8" fillId="0" borderId="14" xfId="0" applyNumberFormat="1" applyFont="1" applyBorder="1"/>
    <xf numFmtId="4" fontId="8" fillId="0" borderId="12" xfId="444" applyNumberFormat="1" applyFont="1" applyBorder="1" applyAlignment="1" applyProtection="1">
      <alignment horizontal="right"/>
      <protection locked="0"/>
    </xf>
    <xf numFmtId="0" fontId="8" fillId="0" borderId="14" xfId="0" applyNumberFormat="1" applyFont="1" applyBorder="1" applyAlignment="1">
      <alignment horizontal="center"/>
    </xf>
    <xf numFmtId="2" fontId="8" fillId="0" borderId="14" xfId="165" applyNumberFormat="1" applyFont="1" applyBorder="1"/>
    <xf numFmtId="0" fontId="8" fillId="0" borderId="14" xfId="351" applyFont="1" applyBorder="1" applyAlignment="1">
      <alignment horizontal="right" vertical="top"/>
    </xf>
    <xf numFmtId="2" fontId="8" fillId="0" borderId="14" xfId="165" applyNumberFormat="1" applyFont="1" applyBorder="1" applyAlignment="1">
      <alignment horizontal="right"/>
    </xf>
    <xf numFmtId="2" fontId="8" fillId="0" borderId="14" xfId="351" applyNumberFormat="1" applyFont="1" applyBorder="1" applyAlignment="1">
      <alignment horizontal="justify" vertical="justify" wrapText="1"/>
    </xf>
    <xf numFmtId="0" fontId="8" fillId="0" borderId="14" xfId="165" applyNumberFormat="1" applyFont="1" applyBorder="1" applyAlignment="1" applyProtection="1">
      <alignment horizontal="justify" vertical="justify"/>
      <protection locked="0"/>
    </xf>
    <xf numFmtId="49" fontId="8" fillId="49" borderId="12" xfId="351" applyNumberFormat="1" applyFont="1" applyFill="1" applyBorder="1" applyAlignment="1">
      <alignment horizontal="right" vertical="top"/>
    </xf>
    <xf numFmtId="2" fontId="8" fillId="49" borderId="14" xfId="351" applyNumberFormat="1" applyFont="1" applyFill="1" applyBorder="1"/>
    <xf numFmtId="49" fontId="5" fillId="48" borderId="12" xfId="351" applyNumberFormat="1" applyFont="1" applyFill="1" applyBorder="1" applyAlignment="1">
      <alignment horizontal="right" vertical="top"/>
    </xf>
    <xf numFmtId="2" fontId="8" fillId="0" borderId="14" xfId="165" applyNumberFormat="1" applyFont="1" applyBorder="1" applyAlignment="1">
      <alignment horizontal="right" vertical="justify"/>
    </xf>
    <xf numFmtId="4" fontId="8" fillId="0" borderId="14" xfId="165" applyNumberFormat="1" applyFont="1" applyBorder="1" applyAlignment="1" applyProtection="1">
      <alignment horizontal="right" vertical="justify"/>
      <protection locked="0"/>
    </xf>
    <xf numFmtId="4" fontId="8" fillId="0" borderId="12" xfId="444" applyNumberFormat="1" applyFont="1" applyFill="1" applyBorder="1" applyAlignment="1" applyProtection="1">
      <alignment horizontal="right"/>
      <protection locked="0"/>
    </xf>
    <xf numFmtId="4" fontId="8" fillId="0" borderId="12" xfId="165" applyNumberFormat="1" applyFont="1" applyBorder="1" applyAlignment="1" applyProtection="1">
      <alignment horizontal="right"/>
      <protection locked="0"/>
    </xf>
    <xf numFmtId="4" fontId="8" fillId="0" borderId="12" xfId="165" applyNumberFormat="1" applyFont="1" applyBorder="1" applyAlignment="1" applyProtection="1">
      <alignment horizontal="right" vertical="top"/>
      <protection locked="0"/>
    </xf>
    <xf numFmtId="2" fontId="11" fillId="0" borderId="12" xfId="351" applyNumberFormat="1" applyFont="1" applyFill="1" applyBorder="1" applyAlignment="1">
      <alignment horizontal="center"/>
    </xf>
    <xf numFmtId="0" fontId="8" fillId="0" borderId="14" xfId="0" applyFont="1" applyBorder="1" applyAlignment="1">
      <alignment horizontal="justify" vertical="justify"/>
    </xf>
    <xf numFmtId="2" fontId="8" fillId="0" borderId="12" xfId="165" applyNumberFormat="1" applyFont="1" applyFill="1" applyBorder="1"/>
    <xf numFmtId="0" fontId="0" fillId="0" borderId="12" xfId="0" applyBorder="1"/>
    <xf numFmtId="2" fontId="0" fillId="0" borderId="14" xfId="0" applyNumberFormat="1" applyBorder="1"/>
    <xf numFmtId="2" fontId="0" fillId="0" borderId="12" xfId="0" applyNumberFormat="1" applyBorder="1"/>
    <xf numFmtId="2" fontId="8" fillId="0" borderId="13" xfId="0" applyNumberFormat="1" applyFont="1" applyFill="1" applyBorder="1"/>
    <xf numFmtId="4" fontId="8" fillId="0" borderId="12" xfId="165" applyNumberFormat="1" applyFont="1" applyFill="1" applyBorder="1" applyAlignment="1" applyProtection="1">
      <alignment horizontal="right"/>
      <protection locked="0"/>
    </xf>
    <xf numFmtId="0" fontId="8" fillId="0" borderId="13" xfId="0" applyNumberFormat="1" applyFont="1" applyFill="1" applyBorder="1" applyAlignment="1">
      <alignment horizontal="center"/>
    </xf>
    <xf numFmtId="2" fontId="8" fillId="0" borderId="13" xfId="165" applyNumberFormat="1" applyFont="1" applyFill="1" applyBorder="1"/>
    <xf numFmtId="0" fontId="8" fillId="0" borderId="12" xfId="0" applyNumberFormat="1" applyFont="1" applyFill="1" applyBorder="1"/>
    <xf numFmtId="0" fontId="8" fillId="0" borderId="0" xfId="0" applyFont="1" applyFill="1" applyBorder="1" applyAlignment="1">
      <alignment horizontal="justify" wrapText="1"/>
    </xf>
    <xf numFmtId="0" fontId="11" fillId="0" borderId="0" xfId="0" applyFont="1" applyFill="1" applyBorder="1" applyAlignment="1">
      <alignment horizontal="center"/>
    </xf>
    <xf numFmtId="2" fontId="8" fillId="0" borderId="0" xfId="165" applyNumberFormat="1" applyFont="1" applyFill="1" applyBorder="1"/>
    <xf numFmtId="4" fontId="8" fillId="0" borderId="0" xfId="0" applyNumberFormat="1" applyFont="1" applyFill="1" applyBorder="1"/>
    <xf numFmtId="49" fontId="8" fillId="0" borderId="12" xfId="351" applyNumberFormat="1" applyFill="1" applyBorder="1" applyAlignment="1">
      <alignment horizontal="right" vertical="top"/>
    </xf>
    <xf numFmtId="4" fontId="8" fillId="0" borderId="12" xfId="444" applyNumberFormat="1" applyFill="1" applyBorder="1" applyAlignment="1" applyProtection="1">
      <alignment horizontal="right"/>
      <protection locked="0"/>
    </xf>
    <xf numFmtId="0" fontId="63" fillId="0" borderId="14" xfId="0" applyFont="1" applyBorder="1" applyAlignment="1" applyProtection="1">
      <alignment horizontal="right" vertical="top"/>
      <protection locked="0"/>
    </xf>
    <xf numFmtId="0" fontId="39" fillId="0" borderId="0" xfId="0" applyFont="1" applyBorder="1" applyAlignment="1" applyProtection="1">
      <alignment horizontal="justify" wrapText="1"/>
      <protection locked="0"/>
    </xf>
    <xf numFmtId="0" fontId="39" fillId="0" borderId="12" xfId="0" applyFont="1" applyBorder="1" applyAlignment="1" applyProtection="1">
      <alignment horizontal="center"/>
      <protection locked="0"/>
    </xf>
    <xf numFmtId="4" fontId="39" fillId="0" borderId="12" xfId="0" applyNumberFormat="1" applyFont="1" applyBorder="1" applyAlignment="1" applyProtection="1">
      <alignment horizontal="center"/>
      <protection locked="0"/>
    </xf>
    <xf numFmtId="2" fontId="39" fillId="0" borderId="12" xfId="0" applyNumberFormat="1" applyFont="1" applyBorder="1" applyProtection="1">
      <protection locked="0"/>
    </xf>
    <xf numFmtId="4" fontId="39" fillId="0" borderId="12" xfId="0" applyNumberFormat="1" applyFont="1" applyBorder="1" applyProtection="1"/>
    <xf numFmtId="2" fontId="8" fillId="0" borderId="14" xfId="165" applyNumberFormat="1" applyFont="1" applyFill="1" applyBorder="1"/>
    <xf numFmtId="2" fontId="8" fillId="0" borderId="14" xfId="351" applyNumberFormat="1" applyFont="1" applyBorder="1" applyAlignment="1">
      <alignment horizontal="right"/>
    </xf>
    <xf numFmtId="0" fontId="8" fillId="0" borderId="14" xfId="351" applyNumberFormat="1" applyFont="1" applyBorder="1" applyAlignment="1">
      <alignment horizontal="right"/>
    </xf>
    <xf numFmtId="2" fontId="8" fillId="0" borderId="14" xfId="165" applyNumberFormat="1" applyFont="1" applyFill="1" applyBorder="1" applyAlignment="1">
      <alignment horizontal="right"/>
    </xf>
    <xf numFmtId="2" fontId="8" fillId="0" borderId="14" xfId="165" applyNumberFormat="1" applyFont="1" applyFill="1" applyBorder="1" applyAlignment="1" applyProtection="1">
      <alignment horizontal="right"/>
      <protection locked="0"/>
    </xf>
    <xf numFmtId="2" fontId="8" fillId="0" borderId="14" xfId="351" applyNumberFormat="1" applyFont="1" applyFill="1" applyBorder="1" applyAlignment="1">
      <alignment horizontal="center"/>
    </xf>
    <xf numFmtId="0" fontId="8" fillId="0" borderId="12" xfId="165" applyNumberFormat="1" applyFont="1" applyFill="1" applyBorder="1" applyAlignment="1" applyProtection="1">
      <alignment horizontal="right" vertical="justify"/>
      <protection locked="0"/>
    </xf>
    <xf numFmtId="4" fontId="8" fillId="0" borderId="12" xfId="351" applyNumberFormat="1" applyFont="1" applyFill="1" applyBorder="1" applyAlignment="1">
      <alignment horizontal="right" vertical="top"/>
    </xf>
    <xf numFmtId="0" fontId="8" fillId="0" borderId="14" xfId="351" applyFont="1" applyFill="1" applyBorder="1"/>
    <xf numFmtId="0" fontId="8" fillId="0" borderId="14" xfId="351" applyNumberFormat="1" applyFont="1" applyFill="1" applyBorder="1" applyAlignment="1">
      <alignment horizontal="left" vertical="justify"/>
    </xf>
    <xf numFmtId="4" fontId="8" fillId="0" borderId="12" xfId="165" applyNumberFormat="1" applyFont="1" applyFill="1" applyBorder="1" applyAlignment="1" applyProtection="1">
      <alignment horizontal="right" vertical="top"/>
      <protection locked="0"/>
    </xf>
    <xf numFmtId="0" fontId="8" fillId="0" borderId="12" xfId="165" applyNumberFormat="1" applyFont="1" applyFill="1" applyBorder="1" applyAlignment="1" applyProtection="1">
      <alignment horizontal="justify" vertical="justify"/>
      <protection locked="0"/>
    </xf>
    <xf numFmtId="0" fontId="8" fillId="0" borderId="12" xfId="351" applyNumberFormat="1" applyFont="1" applyFill="1" applyBorder="1" applyAlignment="1">
      <alignment horizontal="center" vertical="justify"/>
    </xf>
    <xf numFmtId="0" fontId="8" fillId="0" borderId="12" xfId="351" applyNumberFormat="1" applyFont="1" applyFill="1" applyBorder="1" applyAlignment="1">
      <alignment horizontal="left" vertical="justify"/>
    </xf>
    <xf numFmtId="0" fontId="8" fillId="0" borderId="12" xfId="351" applyFont="1" applyFill="1" applyBorder="1" applyAlignment="1">
      <alignment horizontal="justify" vertical="justify" wrapText="1"/>
    </xf>
    <xf numFmtId="0" fontId="8" fillId="0" borderId="12" xfId="351" applyNumberFormat="1" applyFont="1" applyFill="1" applyBorder="1" applyAlignment="1">
      <alignment horizontal="center"/>
    </xf>
    <xf numFmtId="49" fontId="8" fillId="0" borderId="12" xfId="351" applyNumberFormat="1" applyFont="1" applyFill="1" applyBorder="1" applyAlignment="1">
      <alignment horizontal="justify" vertical="justify"/>
    </xf>
    <xf numFmtId="2" fontId="8" fillId="0" borderId="14" xfId="351" applyNumberFormat="1" applyFont="1" applyFill="1" applyBorder="1" applyAlignment="1">
      <alignment horizontal="right"/>
    </xf>
    <xf numFmtId="49" fontId="8" fillId="0" borderId="14" xfId="351" applyNumberFormat="1" applyFont="1" applyFill="1" applyBorder="1" applyAlignment="1">
      <alignment horizontal="right" vertical="top"/>
    </xf>
    <xf numFmtId="0" fontId="8" fillId="0" borderId="12" xfId="0" applyNumberFormat="1" applyFont="1" applyFill="1" applyBorder="1" applyAlignment="1">
      <alignment horizontal="center"/>
    </xf>
    <xf numFmtId="2" fontId="8" fillId="0" borderId="12" xfId="444" applyNumberFormat="1" applyFont="1" applyFill="1" applyBorder="1"/>
    <xf numFmtId="0" fontId="8" fillId="0" borderId="14" xfId="0" applyNumberFormat="1" applyFont="1" applyFill="1" applyBorder="1" applyAlignment="1">
      <alignment horizontal="center"/>
    </xf>
    <xf numFmtId="2" fontId="8" fillId="0" borderId="14" xfId="444" applyNumberFormat="1" applyFont="1" applyFill="1" applyBorder="1"/>
    <xf numFmtId="49" fontId="5" fillId="49" borderId="12" xfId="351" applyNumberFormat="1" applyFont="1" applyFill="1" applyBorder="1" applyAlignment="1">
      <alignment horizontal="right" vertical="top"/>
    </xf>
    <xf numFmtId="0" fontId="8" fillId="49" borderId="14" xfId="351" applyNumberFormat="1" applyFont="1" applyFill="1" applyBorder="1" applyAlignment="1">
      <alignment horizontal="center"/>
    </xf>
    <xf numFmtId="2" fontId="8" fillId="49" borderId="14" xfId="165" applyNumberFormat="1" applyFont="1" applyFill="1" applyBorder="1"/>
    <xf numFmtId="0" fontId="8" fillId="49" borderId="14" xfId="351" applyNumberFormat="1" applyFont="1" applyFill="1" applyBorder="1"/>
    <xf numFmtId="49" fontId="8" fillId="0" borderId="12" xfId="351" applyNumberFormat="1" applyBorder="1" applyAlignment="1">
      <alignment horizontal="right" vertical="top"/>
    </xf>
    <xf numFmtId="2" fontId="8" fillId="0" borderId="14" xfId="165" applyNumberFormat="1" applyFill="1" applyBorder="1" applyAlignment="1">
      <alignment horizontal="right"/>
    </xf>
    <xf numFmtId="2" fontId="8" fillId="0" borderId="14" xfId="165" applyNumberFormat="1" applyBorder="1" applyAlignment="1" applyProtection="1">
      <alignment horizontal="right"/>
      <protection locked="0"/>
    </xf>
    <xf numFmtId="0" fontId="8" fillId="0" borderId="14" xfId="351" applyBorder="1" applyAlignment="1">
      <alignment horizontal="right" vertical="top"/>
    </xf>
    <xf numFmtId="2" fontId="8" fillId="0" borderId="14" xfId="351" applyNumberFormat="1" applyFill="1" applyBorder="1" applyAlignment="1">
      <alignment horizontal="center"/>
    </xf>
    <xf numFmtId="2" fontId="8" fillId="0" borderId="14" xfId="165" applyNumberFormat="1" applyFill="1" applyBorder="1"/>
    <xf numFmtId="4" fontId="8" fillId="0" borderId="12" xfId="351" applyNumberFormat="1" applyFont="1" applyBorder="1" applyAlignment="1">
      <alignment horizontal="right" vertical="top"/>
    </xf>
    <xf numFmtId="4" fontId="8" fillId="0" borderId="12" xfId="165" applyNumberFormat="1" applyBorder="1" applyAlignment="1" applyProtection="1">
      <alignment horizontal="right" vertical="top"/>
      <protection locked="0"/>
    </xf>
    <xf numFmtId="2" fontId="8" fillId="0" borderId="14" xfId="165" applyNumberFormat="1" applyFill="1" applyBorder="1" applyAlignment="1">
      <alignment horizontal="justify" vertical="justify"/>
    </xf>
    <xf numFmtId="0" fontId="8" fillId="0" borderId="12" xfId="165" applyNumberFormat="1" applyBorder="1" applyAlignment="1" applyProtection="1">
      <alignment horizontal="justify" vertical="justify"/>
      <protection locked="0"/>
    </xf>
    <xf numFmtId="0" fontId="8" fillId="0" borderId="12" xfId="351" applyNumberFormat="1" applyBorder="1" applyAlignment="1">
      <alignment horizontal="center" vertical="justify"/>
    </xf>
    <xf numFmtId="0" fontId="8" fillId="0" borderId="12" xfId="351" applyNumberFormat="1" applyFont="1" applyBorder="1" applyAlignment="1">
      <alignment horizontal="center"/>
    </xf>
    <xf numFmtId="2" fontId="8" fillId="0" borderId="14" xfId="351" applyNumberFormat="1" applyBorder="1" applyAlignment="1">
      <alignment horizontal="center"/>
    </xf>
    <xf numFmtId="2" fontId="8" fillId="49" borderId="14" xfId="165" applyNumberFormat="1" applyFill="1" applyBorder="1"/>
    <xf numFmtId="2" fontId="8" fillId="0" borderId="12" xfId="165" applyNumberFormat="1" applyFont="1" applyBorder="1" applyAlignment="1">
      <alignment horizontal="right"/>
    </xf>
    <xf numFmtId="2" fontId="8" fillId="0" borderId="12" xfId="165" applyNumberFormat="1" applyFont="1" applyBorder="1" applyAlignment="1"/>
    <xf numFmtId="2" fontId="8" fillId="0" borderId="12" xfId="165" applyNumberFormat="1" applyFont="1" applyBorder="1"/>
    <xf numFmtId="0" fontId="8" fillId="0" borderId="14" xfId="351" applyFont="1" applyFill="1" applyBorder="1" applyAlignment="1">
      <alignment horizontal="justify"/>
    </xf>
    <xf numFmtId="4" fontId="8" fillId="0" borderId="12" xfId="165" applyNumberFormat="1" applyFont="1" applyFill="1" applyBorder="1" applyAlignment="1">
      <alignment horizontal="right"/>
    </xf>
    <xf numFmtId="2" fontId="8" fillId="0" borderId="12" xfId="165" applyNumberFormat="1" applyFont="1" applyFill="1" applyBorder="1" applyAlignment="1" applyProtection="1">
      <alignment horizontal="right"/>
      <protection locked="0"/>
    </xf>
    <xf numFmtId="4" fontId="8" fillId="0" borderId="12" xfId="165" applyNumberFormat="1" applyFill="1" applyBorder="1" applyAlignment="1">
      <alignment horizontal="right"/>
    </xf>
    <xf numFmtId="4" fontId="8" fillId="0" borderId="12" xfId="165" applyNumberFormat="1" applyFill="1" applyBorder="1" applyAlignment="1"/>
    <xf numFmtId="49" fontId="8" fillId="0" borderId="14" xfId="351" applyNumberFormat="1" applyBorder="1" applyAlignment="1">
      <alignment horizontal="right" vertical="top"/>
    </xf>
    <xf numFmtId="0" fontId="8" fillId="0" borderId="12" xfId="165" applyNumberFormat="1" applyFill="1" applyBorder="1"/>
    <xf numFmtId="49" fontId="0" fillId="0" borderId="12" xfId="0" applyNumberFormat="1" applyBorder="1" applyAlignment="1">
      <alignment horizontal="right" vertical="top"/>
    </xf>
    <xf numFmtId="0" fontId="8" fillId="0" borderId="12" xfId="444" applyNumberFormat="1" applyFill="1" applyBorder="1"/>
    <xf numFmtId="49" fontId="8" fillId="49" borderId="12" xfId="351" applyNumberFormat="1" applyFill="1" applyBorder="1" applyAlignment="1">
      <alignment horizontal="right" vertical="top"/>
    </xf>
    <xf numFmtId="2" fontId="8" fillId="0" borderId="14" xfId="444" applyNumberFormat="1" applyFont="1" applyBorder="1"/>
    <xf numFmtId="2" fontId="8" fillId="0" borderId="14" xfId="351" applyNumberFormat="1" applyFont="1" applyFill="1" applyBorder="1" applyAlignment="1">
      <alignment horizontal="center" vertical="justify"/>
    </xf>
    <xf numFmtId="0" fontId="8" fillId="0" borderId="14" xfId="351" applyNumberFormat="1" applyFont="1" applyFill="1" applyBorder="1"/>
    <xf numFmtId="2" fontId="5" fillId="49" borderId="14" xfId="351" applyNumberFormat="1" applyFont="1" applyFill="1" applyBorder="1" applyAlignment="1">
      <alignment horizontal="center" vertical="justify"/>
    </xf>
    <xf numFmtId="0" fontId="0" fillId="0" borderId="0" xfId="0" applyNumberFormat="1" applyFill="1" applyBorder="1"/>
    <xf numFmtId="0" fontId="8" fillId="0" borderId="0" xfId="0" applyNumberFormat="1" applyFont="1" applyFill="1" applyBorder="1" applyAlignment="1">
      <alignment horizontal="left" vertical="justify" wrapText="1"/>
    </xf>
    <xf numFmtId="4" fontId="8" fillId="0" borderId="14" xfId="444" applyNumberFormat="1" applyFont="1" applyBorder="1" applyAlignment="1" applyProtection="1">
      <alignment horizontal="right" wrapText="1"/>
      <protection locked="0"/>
    </xf>
    <xf numFmtId="0" fontId="3" fillId="0" borderId="14" xfId="444" applyNumberFormat="1" applyFont="1" applyFill="1" applyBorder="1" applyAlignment="1" applyProtection="1">
      <alignment horizontal="justify" vertical="justify"/>
      <protection locked="0"/>
    </xf>
    <xf numFmtId="0" fontId="3" fillId="0" borderId="12" xfId="444" applyNumberFormat="1" applyFont="1" applyFill="1" applyBorder="1" applyAlignment="1" applyProtection="1">
      <alignment horizontal="justify" vertical="justify"/>
      <protection locked="0"/>
    </xf>
    <xf numFmtId="0" fontId="3" fillId="0" borderId="12" xfId="444" applyNumberFormat="1" applyFont="1" applyFill="1" applyBorder="1" applyAlignment="1">
      <alignment horizontal="justify" vertical="justify"/>
    </xf>
    <xf numFmtId="0" fontId="5" fillId="0" borderId="12" xfId="0" applyFont="1" applyFill="1" applyBorder="1" applyAlignment="1">
      <alignment horizontal="right"/>
    </xf>
    <xf numFmtId="0" fontId="8" fillId="0" borderId="12" xfId="0" applyNumberFormat="1" applyFont="1" applyBorder="1"/>
    <xf numFmtId="0" fontId="8" fillId="0" borderId="12" xfId="444" applyNumberFormat="1" applyFont="1" applyBorder="1"/>
    <xf numFmtId="0" fontId="8" fillId="0" borderId="12" xfId="0" applyNumberFormat="1" applyFont="1" applyBorder="1" applyAlignment="1">
      <alignment horizontal="center"/>
    </xf>
    <xf numFmtId="0" fontId="8" fillId="0" borderId="12" xfId="0" applyFont="1" applyBorder="1" applyAlignment="1">
      <alignment horizontal="justify" vertical="justify"/>
    </xf>
    <xf numFmtId="4" fontId="69" fillId="0" borderId="13" xfId="165" applyNumberFormat="1" applyFont="1" applyBorder="1" applyAlignment="1">
      <alignment horizontal="right"/>
    </xf>
    <xf numFmtId="4" fontId="69" fillId="0" borderId="13" xfId="165" applyNumberFormat="1" applyFont="1" applyBorder="1" applyAlignment="1">
      <alignment horizontal="right" vertical="justify"/>
    </xf>
    <xf numFmtId="4" fontId="69" fillId="0" borderId="13" xfId="165" applyNumberFormat="1" applyFont="1" applyBorder="1" applyAlignment="1" applyProtection="1">
      <alignment horizontal="right"/>
      <protection locked="0"/>
    </xf>
    <xf numFmtId="0" fontId="69" fillId="0" borderId="13" xfId="165" applyNumberFormat="1" applyFont="1" applyBorder="1" applyAlignment="1" applyProtection="1">
      <alignment horizontal="justify" vertical="justify"/>
      <protection locked="0"/>
    </xf>
    <xf numFmtId="0" fontId="69" fillId="0" borderId="13" xfId="165" applyNumberFormat="1" applyFont="1" applyBorder="1" applyAlignment="1">
      <alignment horizontal="right" vertical="justify"/>
    </xf>
    <xf numFmtId="0" fontId="69" fillId="0" borderId="13" xfId="165" applyNumberFormat="1" applyFont="1" applyBorder="1" applyAlignment="1">
      <alignment horizontal="right"/>
    </xf>
    <xf numFmtId="4" fontId="90" fillId="0" borderId="13" xfId="165" applyNumberFormat="1" applyFont="1" applyFill="1" applyBorder="1" applyAlignment="1" applyProtection="1">
      <alignment horizontal="right" vertical="justify"/>
      <protection locked="0"/>
    </xf>
    <xf numFmtId="0" fontId="0" fillId="0" borderId="13" xfId="0" applyFill="1" applyBorder="1"/>
    <xf numFmtId="4" fontId="15" fillId="0" borderId="0" xfId="0" applyNumberFormat="1" applyFont="1" applyFill="1" applyBorder="1"/>
    <xf numFmtId="0" fontId="0" fillId="0" borderId="0" xfId="0" applyNumberFormat="1" applyFill="1" applyBorder="1" applyAlignment="1">
      <alignment horizontal="center" vertical="justify"/>
    </xf>
    <xf numFmtId="0" fontId="8" fillId="0" borderId="0" xfId="0" applyNumberFormat="1" applyFont="1" applyFill="1" applyBorder="1" applyAlignment="1">
      <alignment horizontal="center" vertical="justify"/>
    </xf>
    <xf numFmtId="49" fontId="8" fillId="0" borderId="12" xfId="0" applyNumberFormat="1" applyFont="1" applyBorder="1" applyAlignment="1">
      <alignment horizontal="justify" vertical="justify"/>
    </xf>
    <xf numFmtId="0" fontId="11" fillId="0" borderId="13" xfId="0" applyFont="1" applyBorder="1" applyAlignment="1">
      <alignment horizontal="center"/>
    </xf>
    <xf numFmtId="0" fontId="8" fillId="0" borderId="13" xfId="0" applyFont="1" applyBorder="1"/>
    <xf numFmtId="49" fontId="5" fillId="0" borderId="12" xfId="0" applyNumberFormat="1" applyFont="1" applyBorder="1" applyAlignment="1">
      <alignment horizontal="justify" vertical="justify"/>
    </xf>
    <xf numFmtId="0" fontId="0" fillId="0" borderId="12" xfId="0" applyNumberFormat="1" applyFill="1" applyBorder="1" applyAlignment="1">
      <alignment horizontal="center" vertical="justify"/>
    </xf>
    <xf numFmtId="0" fontId="6" fillId="0" borderId="12" xfId="446" applyNumberFormat="1" applyFont="1" applyBorder="1" applyAlignment="1">
      <alignment horizontal="right"/>
    </xf>
    <xf numFmtId="0" fontId="0" fillId="0" borderId="13" xfId="0" applyNumberFormat="1" applyBorder="1" applyAlignment="1">
      <alignment horizontal="center" vertical="justify"/>
    </xf>
    <xf numFmtId="49" fontId="0" fillId="0" borderId="0" xfId="0" applyNumberFormat="1" applyAlignment="1">
      <alignment horizontal="justify" vertical="justify" wrapText="1"/>
    </xf>
    <xf numFmtId="0" fontId="0" fillId="0" borderId="12" xfId="0" applyNumberFormat="1" applyBorder="1" applyAlignment="1">
      <alignment horizontal="right"/>
    </xf>
    <xf numFmtId="0" fontId="66" fillId="0" borderId="12" xfId="446" applyNumberFormat="1" applyBorder="1" applyAlignment="1" applyProtection="1">
      <alignment horizontal="justify" vertical="justify"/>
      <protection locked="0"/>
    </xf>
    <xf numFmtId="0" fontId="66" fillId="0" borderId="14" xfId="446" applyNumberFormat="1" applyBorder="1" applyAlignment="1" applyProtection="1">
      <alignment horizontal="justify" vertical="justify"/>
      <protection locked="0"/>
    </xf>
    <xf numFmtId="0" fontId="66" fillId="0" borderId="12" xfId="446" applyNumberFormat="1" applyFill="1" applyBorder="1" applyAlignment="1">
      <alignment horizontal="justify" vertical="justify"/>
    </xf>
    <xf numFmtId="0" fontId="66" fillId="0" borderId="12" xfId="446" applyNumberFormat="1" applyFill="1" applyBorder="1" applyAlignment="1" applyProtection="1">
      <alignment horizontal="justify" vertical="justify"/>
      <protection locked="0"/>
    </xf>
    <xf numFmtId="0" fontId="66" fillId="0" borderId="14" xfId="446" applyNumberFormat="1" applyFill="1" applyBorder="1" applyAlignment="1" applyProtection="1">
      <alignment horizontal="justify" vertical="justify"/>
      <protection locked="0"/>
    </xf>
    <xf numFmtId="0" fontId="66" fillId="0" borderId="12" xfId="446" applyNumberFormat="1" applyBorder="1" applyAlignment="1" applyProtection="1">
      <alignment horizontal="center" vertical="justify"/>
      <protection locked="0"/>
    </xf>
    <xf numFmtId="0" fontId="8" fillId="0" borderId="0" xfId="0" applyFont="1" applyAlignment="1">
      <alignment horizontal="justify"/>
    </xf>
    <xf numFmtId="0" fontId="8" fillId="0" borderId="0" xfId="0" applyFont="1" applyAlignment="1">
      <alignment horizontal="justify" wrapText="1"/>
    </xf>
    <xf numFmtId="49" fontId="0" fillId="0" borderId="13" xfId="0" applyNumberFormat="1" applyBorder="1" applyAlignment="1">
      <alignment horizontal="justify" vertical="justify"/>
    </xf>
    <xf numFmtId="0" fontId="8" fillId="0" borderId="12" xfId="0" applyFont="1" applyBorder="1"/>
    <xf numFmtId="0" fontId="3" fillId="0" borderId="12" xfId="0" applyNumberFormat="1" applyFont="1" applyFill="1" applyBorder="1" applyAlignment="1">
      <alignment horizontal="center" vertical="justify"/>
    </xf>
    <xf numFmtId="0" fontId="3" fillId="0" borderId="12" xfId="446" applyNumberFormat="1" applyFont="1" applyFill="1" applyBorder="1" applyAlignment="1">
      <alignment horizontal="justify" vertical="justify"/>
    </xf>
    <xf numFmtId="0" fontId="3" fillId="0" borderId="12" xfId="446" applyNumberFormat="1" applyFont="1" applyFill="1" applyBorder="1" applyAlignment="1" applyProtection="1">
      <alignment horizontal="justify" vertical="justify"/>
      <protection locked="0"/>
    </xf>
    <xf numFmtId="0" fontId="3" fillId="0" borderId="14" xfId="446" applyNumberFormat="1" applyFont="1" applyFill="1" applyBorder="1" applyAlignment="1" applyProtection="1">
      <alignment horizontal="justify" vertical="justify"/>
      <protection locked="0"/>
    </xf>
    <xf numFmtId="0" fontId="8" fillId="0" borderId="12" xfId="0" applyFont="1" applyBorder="1" applyAlignment="1">
      <alignment horizontal="justify" vertical="justify" wrapText="1"/>
    </xf>
    <xf numFmtId="0" fontId="0" fillId="0" borderId="13" xfId="0" applyNumberFormat="1" applyFill="1" applyBorder="1" applyAlignment="1">
      <alignment horizontal="center" vertical="justify"/>
    </xf>
    <xf numFmtId="0" fontId="66" fillId="0" borderId="12" xfId="446" applyNumberFormat="1" applyFill="1" applyBorder="1" applyAlignment="1" applyProtection="1">
      <alignment horizontal="right" vertical="justify"/>
      <protection locked="0"/>
    </xf>
    <xf numFmtId="0" fontId="8" fillId="0" borderId="0" xfId="0" applyNumberFormat="1" applyFont="1" applyFill="1" applyBorder="1" applyAlignment="1">
      <alignment horizontal="justify" vertical="justify" wrapText="1"/>
    </xf>
    <xf numFmtId="0" fontId="0" fillId="0" borderId="13" xfId="0" applyNumberFormat="1" applyBorder="1"/>
    <xf numFmtId="0" fontId="0" fillId="0" borderId="12" xfId="0" applyBorder="1" applyAlignment="1">
      <alignment horizontal="justify" vertical="justify" wrapText="1"/>
    </xf>
    <xf numFmtId="49" fontId="8" fillId="0" borderId="0" xfId="0" applyNumberFormat="1" applyFont="1" applyAlignment="1">
      <alignment horizontal="justify" vertical="justify"/>
    </xf>
    <xf numFmtId="0" fontId="3" fillId="0" borderId="12" xfId="0" applyFont="1" applyFill="1" applyBorder="1"/>
    <xf numFmtId="49" fontId="4" fillId="0" borderId="0" xfId="0" applyNumberFormat="1" applyFont="1" applyFill="1" applyAlignment="1">
      <alignment horizontal="justify" vertical="justify"/>
    </xf>
    <xf numFmtId="4" fontId="66" fillId="0" borderId="12" xfId="446" applyNumberFormat="1" applyBorder="1" applyAlignment="1">
      <alignment horizontal="justify" vertical="justify"/>
    </xf>
    <xf numFmtId="4" fontId="66" fillId="0" borderId="12" xfId="446" applyNumberFormat="1" applyBorder="1" applyAlignment="1">
      <alignment horizontal="center" vertical="justify"/>
    </xf>
    <xf numFmtId="4" fontId="66" fillId="0" borderId="12" xfId="446" applyNumberFormat="1" applyBorder="1"/>
    <xf numFmtId="4" fontId="66" fillId="0" borderId="14" xfId="446" applyNumberFormat="1" applyBorder="1" applyAlignment="1" applyProtection="1">
      <alignment horizontal="right" wrapText="1"/>
      <protection locked="0"/>
    </xf>
    <xf numFmtId="4" fontId="8" fillId="0" borderId="12" xfId="0" applyNumberFormat="1" applyFont="1" applyBorder="1" applyAlignment="1">
      <alignment horizontal="right"/>
    </xf>
    <xf numFmtId="4" fontId="8" fillId="0" borderId="13" xfId="0" applyNumberFormat="1" applyFont="1" applyBorder="1" applyAlignment="1">
      <alignment horizontal="right"/>
    </xf>
    <xf numFmtId="4" fontId="8" fillId="0" borderId="0" xfId="0" applyNumberFormat="1" applyFont="1" applyAlignment="1">
      <alignment horizontal="right"/>
    </xf>
    <xf numFmtId="4" fontId="66" fillId="0" borderId="13" xfId="446" applyNumberFormat="1" applyFill="1" applyBorder="1" applyAlignment="1">
      <alignment horizontal="right" vertical="justify"/>
    </xf>
    <xf numFmtId="4" fontId="66" fillId="0" borderId="12" xfId="446" applyNumberFormat="1" applyBorder="1" applyAlignment="1">
      <alignment horizontal="right"/>
    </xf>
    <xf numFmtId="4" fontId="10" fillId="0" borderId="18" xfId="446" applyNumberFormat="1" applyFont="1" applyBorder="1" applyAlignment="1" applyProtection="1">
      <alignment horizontal="right" vertical="justify"/>
      <protection locked="0"/>
    </xf>
    <xf numFmtId="49" fontId="0" fillId="0" borderId="16" xfId="0" applyNumberFormat="1" applyBorder="1" applyAlignment="1">
      <alignment horizontal="justify" vertical="justify"/>
    </xf>
    <xf numFmtId="0" fontId="0" fillId="0" borderId="17" xfId="0" applyNumberFormat="1" applyBorder="1" applyAlignment="1">
      <alignment horizontal="center" vertical="justify"/>
    </xf>
    <xf numFmtId="4" fontId="66" fillId="0" borderId="17" xfId="446" applyNumberFormat="1" applyBorder="1" applyAlignment="1">
      <alignment horizontal="center" vertical="justify"/>
    </xf>
    <xf numFmtId="0" fontId="66" fillId="0" borderId="17" xfId="446" applyNumberFormat="1" applyBorder="1" applyAlignment="1" applyProtection="1">
      <alignment horizontal="center" vertical="justify"/>
      <protection locked="0"/>
    </xf>
    <xf numFmtId="0" fontId="10" fillId="0" borderId="16" xfId="0" applyFont="1" applyBorder="1"/>
    <xf numFmtId="0" fontId="0" fillId="0" borderId="17" xfId="0" applyNumberFormat="1" applyBorder="1" applyAlignment="1">
      <alignment horizontal="center"/>
    </xf>
    <xf numFmtId="4" fontId="66" fillId="0" borderId="17" xfId="446" applyNumberFormat="1" applyBorder="1"/>
    <xf numFmtId="0" fontId="0" fillId="0" borderId="17" xfId="0" applyNumberFormat="1" applyBorder="1"/>
    <xf numFmtId="4" fontId="10" fillId="0" borderId="18" xfId="0" applyNumberFormat="1" applyFont="1" applyBorder="1"/>
    <xf numFmtId="4" fontId="0" fillId="0" borderId="19" xfId="0" applyNumberFormat="1" applyBorder="1"/>
    <xf numFmtId="0" fontId="8" fillId="0" borderId="0" xfId="0" applyNumberFormat="1" applyFont="1" applyAlignment="1">
      <alignment horizontal="justify" vertical="justify" wrapText="1"/>
    </xf>
    <xf numFmtId="4" fontId="66" fillId="0" borderId="12" xfId="446" applyNumberFormat="1" applyBorder="1" applyAlignment="1" applyProtection="1">
      <alignment horizontal="right" wrapText="1"/>
      <protection locked="0"/>
    </xf>
    <xf numFmtId="49" fontId="8" fillId="0" borderId="13" xfId="0" applyNumberFormat="1" applyFont="1" applyBorder="1" applyAlignment="1">
      <alignment horizontal="right" vertical="justify"/>
    </xf>
    <xf numFmtId="0" fontId="66" fillId="0" borderId="13" xfId="446" applyNumberFormat="1" applyBorder="1"/>
    <xf numFmtId="4" fontId="8" fillId="0" borderId="12" xfId="0" applyNumberFormat="1" applyFont="1" applyFill="1" applyBorder="1" applyAlignment="1">
      <alignment horizontal="right"/>
    </xf>
    <xf numFmtId="4" fontId="0" fillId="0" borderId="12" xfId="0" applyNumberFormat="1" applyFill="1" applyBorder="1"/>
    <xf numFmtId="4" fontId="8" fillId="0" borderId="0" xfId="0" applyNumberFormat="1" applyFont="1" applyFill="1" applyAlignment="1">
      <alignment horizontal="right"/>
    </xf>
    <xf numFmtId="4" fontId="66" fillId="0" borderId="14" xfId="446" applyNumberFormat="1" applyFill="1" applyBorder="1" applyAlignment="1" applyProtection="1">
      <alignment horizontal="right" wrapText="1"/>
      <protection locked="0"/>
    </xf>
    <xf numFmtId="0" fontId="8" fillId="0" borderId="12" xfId="351" applyFont="1" applyBorder="1" applyAlignment="1">
      <alignment horizontal="center"/>
    </xf>
    <xf numFmtId="0" fontId="11" fillId="0" borderId="12" xfId="351" applyFont="1" applyBorder="1" applyAlignment="1">
      <alignment horizontal="center"/>
    </xf>
    <xf numFmtId="4" fontId="8" fillId="0" borderId="12" xfId="351" applyNumberFormat="1" applyFont="1" applyBorder="1" applyAlignment="1">
      <alignment horizontal="right"/>
    </xf>
    <xf numFmtId="0" fontId="8" fillId="0" borderId="12" xfId="0" applyNumberFormat="1" applyFont="1" applyFill="1" applyBorder="1" applyAlignment="1">
      <alignment horizontal="justify" vertical="justify" wrapText="1"/>
    </xf>
    <xf numFmtId="0" fontId="5" fillId="48" borderId="15" xfId="0" applyFont="1" applyFill="1" applyBorder="1" applyAlignment="1">
      <alignment horizontal="right"/>
    </xf>
    <xf numFmtId="49" fontId="5" fillId="48" borderId="15" xfId="0" applyNumberFormat="1" applyFont="1" applyFill="1" applyBorder="1" applyAlignment="1">
      <alignment horizontal="right" vertical="justify"/>
    </xf>
    <xf numFmtId="0" fontId="0" fillId="0" borderId="27" xfId="0" applyNumberFormat="1" applyBorder="1" applyAlignment="1">
      <alignment horizontal="center" vertical="justify"/>
    </xf>
    <xf numFmtId="0" fontId="66" fillId="0" borderId="27" xfId="446" applyNumberFormat="1" applyBorder="1"/>
    <xf numFmtId="0" fontId="0" fillId="0" borderId="27" xfId="0" applyNumberFormat="1" applyBorder="1"/>
    <xf numFmtId="49" fontId="5" fillId="0" borderId="12" xfId="0" applyNumberFormat="1" applyFont="1" applyFill="1" applyBorder="1" applyAlignment="1">
      <alignment horizontal="justify" vertical="justify"/>
    </xf>
    <xf numFmtId="0" fontId="0" fillId="0" borderId="30" xfId="0" applyNumberFormat="1" applyBorder="1"/>
    <xf numFmtId="0" fontId="0" fillId="0" borderId="30" xfId="0" applyBorder="1" applyAlignment="1">
      <alignment horizontal="justify" vertical="justify"/>
    </xf>
    <xf numFmtId="0" fontId="0" fillId="0" borderId="30" xfId="0" applyNumberFormat="1" applyBorder="1" applyAlignment="1">
      <alignment horizontal="center"/>
    </xf>
    <xf numFmtId="0" fontId="66" fillId="0" borderId="30" xfId="446" applyNumberFormat="1" applyBorder="1"/>
    <xf numFmtId="0" fontId="8" fillId="0" borderId="12" xfId="351" applyBorder="1"/>
    <xf numFmtId="4" fontId="6" fillId="0" borderId="12" xfId="446" applyNumberFormat="1" applyFont="1" applyFill="1" applyBorder="1" applyAlignment="1">
      <alignment horizontal="right" wrapText="1"/>
    </xf>
    <xf numFmtId="3" fontId="6" fillId="0" borderId="12" xfId="446" applyNumberFormat="1" applyFont="1" applyFill="1" applyBorder="1" applyAlignment="1">
      <alignment horizontal="right" wrapText="1"/>
    </xf>
    <xf numFmtId="4" fontId="66" fillId="0" borderId="13" xfId="446" applyNumberFormat="1" applyBorder="1" applyAlignment="1">
      <alignment horizontal="center" vertical="justify"/>
    </xf>
    <xf numFmtId="0" fontId="8" fillId="0" borderId="0" xfId="351" applyFont="1" applyBorder="1"/>
    <xf numFmtId="4" fontId="66" fillId="0" borderId="0" xfId="446" applyNumberFormat="1" applyBorder="1" applyAlignment="1">
      <alignment horizontal="center" vertical="justify"/>
    </xf>
    <xf numFmtId="0" fontId="8" fillId="0" borderId="0" xfId="0" applyFont="1" applyBorder="1" applyAlignment="1">
      <alignment horizontal="justify"/>
    </xf>
    <xf numFmtId="0" fontId="8" fillId="0" borderId="13" xfId="0" applyFont="1" applyBorder="1" applyAlignment="1">
      <alignment horizontal="center"/>
    </xf>
    <xf numFmtId="0" fontId="8" fillId="0" borderId="0" xfId="351" applyFont="1" applyBorder="1" applyAlignment="1">
      <alignment horizontal="justify" wrapText="1"/>
    </xf>
    <xf numFmtId="49" fontId="0" fillId="0" borderId="30" xfId="0" applyNumberFormat="1" applyBorder="1" applyAlignment="1">
      <alignment horizontal="justify" vertical="justify"/>
    </xf>
    <xf numFmtId="4" fontId="66" fillId="0" borderId="12" xfId="446" applyNumberFormat="1" applyFill="1" applyBorder="1" applyAlignment="1" applyProtection="1">
      <alignment horizontal="right" wrapText="1"/>
      <protection locked="0"/>
    </xf>
    <xf numFmtId="4" fontId="8" fillId="0" borderId="12" xfId="351" applyNumberFormat="1" applyFont="1" applyFill="1" applyBorder="1" applyAlignment="1">
      <alignment horizontal="right"/>
    </xf>
    <xf numFmtId="4" fontId="6" fillId="0" borderId="13" xfId="446" applyNumberFormat="1" applyFont="1" applyFill="1" applyBorder="1" applyAlignment="1">
      <alignment horizontal="right" wrapText="1"/>
    </xf>
    <xf numFmtId="0" fontId="8" fillId="0" borderId="0" xfId="351" applyNumberFormat="1" applyFont="1" applyBorder="1" applyAlignment="1">
      <alignment horizontal="justify" vertical="justify" wrapText="1"/>
    </xf>
    <xf numFmtId="0" fontId="8" fillId="0" borderId="14" xfId="351" applyFont="1" applyBorder="1" applyAlignment="1">
      <alignment horizontal="justify"/>
    </xf>
    <xf numFmtId="0" fontId="8" fillId="0" borderId="14" xfId="351" applyNumberFormat="1" applyFont="1" applyBorder="1" applyAlignment="1">
      <alignment horizontal="justify" vertical="justify" wrapText="1"/>
    </xf>
    <xf numFmtId="0" fontId="8" fillId="0" borderId="14" xfId="351" applyFont="1" applyBorder="1"/>
    <xf numFmtId="49" fontId="8" fillId="0" borderId="14" xfId="351" applyNumberFormat="1" applyFont="1" applyBorder="1" applyAlignment="1">
      <alignment horizontal="justify" vertical="justify"/>
    </xf>
    <xf numFmtId="0" fontId="8" fillId="0" borderId="14" xfId="351" applyFont="1" applyBorder="1" applyAlignment="1">
      <alignment horizontal="justify" wrapText="1"/>
    </xf>
    <xf numFmtId="4" fontId="8" fillId="0" borderId="14" xfId="0" applyNumberFormat="1" applyFont="1" applyFill="1" applyBorder="1" applyAlignment="1">
      <alignment horizontal="right"/>
    </xf>
    <xf numFmtId="0" fontId="8" fillId="0" borderId="14" xfId="351" applyNumberFormat="1" applyFont="1" applyBorder="1" applyAlignment="1">
      <alignment horizontal="justify" wrapText="1"/>
    </xf>
    <xf numFmtId="4" fontId="8" fillId="0" borderId="12" xfId="351" applyNumberFormat="1" applyFill="1" applyBorder="1" applyAlignment="1">
      <alignment horizontal="right"/>
    </xf>
    <xf numFmtId="0" fontId="8" fillId="0" borderId="0" xfId="351" applyFont="1" applyFill="1"/>
    <xf numFmtId="0" fontId="89" fillId="0" borderId="12" xfId="0" applyFont="1" applyFill="1" applyBorder="1" applyAlignment="1">
      <alignment horizontal="right"/>
    </xf>
    <xf numFmtId="0" fontId="69" fillId="0" borderId="0" xfId="0" applyNumberFormat="1" applyFont="1" applyFill="1" applyBorder="1" applyAlignment="1">
      <alignment horizontal="justify" vertical="justify" wrapText="1"/>
    </xf>
    <xf numFmtId="0" fontId="92" fillId="0" borderId="12" xfId="0" applyNumberFormat="1" applyFont="1" applyFill="1" applyBorder="1" applyAlignment="1">
      <alignment horizontal="center" vertical="justify"/>
    </xf>
    <xf numFmtId="0" fontId="92" fillId="0" borderId="0" xfId="0" applyFont="1" applyFill="1" applyBorder="1" applyAlignment="1">
      <alignment horizontal="right" vertical="top"/>
    </xf>
    <xf numFmtId="0" fontId="69" fillId="0" borderId="13" xfId="0" applyFont="1" applyBorder="1" applyAlignment="1">
      <alignment horizontal="justify"/>
    </xf>
    <xf numFmtId="0" fontId="69" fillId="0" borderId="13" xfId="0" applyFont="1" applyBorder="1" applyAlignment="1">
      <alignment horizontal="right"/>
    </xf>
    <xf numFmtId="49" fontId="69" fillId="0" borderId="0" xfId="0" applyNumberFormat="1" applyFont="1" applyBorder="1" applyAlignment="1">
      <alignment horizontal="right" vertical="top"/>
    </xf>
    <xf numFmtId="0" fontId="69" fillId="0" borderId="13" xfId="0" applyFont="1" applyBorder="1" applyAlignment="1">
      <alignment horizontal="justify" vertical="justify"/>
    </xf>
    <xf numFmtId="0" fontId="69" fillId="0" borderId="13" xfId="0" applyNumberFormat="1" applyFont="1" applyBorder="1" applyAlignment="1">
      <alignment horizontal="center"/>
    </xf>
    <xf numFmtId="0" fontId="69" fillId="0" borderId="13" xfId="0" applyNumberFormat="1" applyFont="1" applyBorder="1"/>
    <xf numFmtId="0" fontId="69" fillId="0" borderId="13" xfId="0" applyNumberFormat="1" applyFont="1" applyBorder="1" applyAlignment="1">
      <alignment horizontal="center" vertical="justify"/>
    </xf>
    <xf numFmtId="0" fontId="69" fillId="0" borderId="13" xfId="0" applyFont="1" applyBorder="1"/>
    <xf numFmtId="4" fontId="69" fillId="0" borderId="13" xfId="0" applyNumberFormat="1" applyFont="1" applyBorder="1"/>
    <xf numFmtId="0" fontId="69" fillId="0" borderId="13" xfId="0" applyNumberFormat="1" applyFont="1" applyFill="1" applyBorder="1" applyAlignment="1">
      <alignment horizontal="right" vertical="justify"/>
    </xf>
    <xf numFmtId="0" fontId="91" fillId="0" borderId="13" xfId="0" applyFont="1" applyBorder="1" applyAlignment="1">
      <alignment horizontal="center"/>
    </xf>
    <xf numFmtId="49" fontId="69" fillId="0" borderId="13" xfId="0" applyNumberFormat="1" applyFont="1" applyFill="1" applyBorder="1" applyAlignment="1">
      <alignment horizontal="justify" vertical="justify"/>
    </xf>
    <xf numFmtId="49" fontId="69" fillId="0" borderId="13" xfId="0" applyNumberFormat="1" applyFont="1" applyBorder="1" applyAlignment="1">
      <alignment horizontal="justify" vertical="justify"/>
    </xf>
    <xf numFmtId="0" fontId="69" fillId="0" borderId="13" xfId="0" applyFont="1" applyBorder="1" applyAlignment="1">
      <alignment horizontal="center"/>
    </xf>
    <xf numFmtId="4" fontId="69" fillId="0" borderId="13" xfId="0" applyNumberFormat="1" applyFont="1" applyBorder="1" applyAlignment="1">
      <alignment horizontal="right"/>
    </xf>
    <xf numFmtId="0" fontId="93" fillId="0" borderId="13" xfId="0" applyFont="1" applyBorder="1"/>
    <xf numFmtId="49" fontId="89" fillId="0" borderId="0" xfId="0" applyNumberFormat="1" applyFont="1" applyBorder="1" applyAlignment="1">
      <alignment horizontal="right" vertical="top"/>
    </xf>
    <xf numFmtId="0" fontId="69" fillId="0" borderId="13" xfId="0" applyFont="1" applyBorder="1" applyAlignment="1">
      <alignment horizontal="justify" vertical="justify" wrapText="1"/>
    </xf>
    <xf numFmtId="0" fontId="69" fillId="0" borderId="13" xfId="0" applyFont="1" applyBorder="1" applyAlignment="1">
      <alignment horizontal="justify" wrapText="1"/>
    </xf>
    <xf numFmtId="0" fontId="8" fillId="0" borderId="14" xfId="351" quotePrefix="1" applyFont="1" applyFill="1" applyBorder="1" applyAlignment="1">
      <alignment horizontal="justify" vertical="justify"/>
    </xf>
    <xf numFmtId="0" fontId="8" fillId="0" borderId="0" xfId="351" quotePrefix="1" applyFont="1" applyFill="1" applyBorder="1" applyAlignment="1">
      <alignment horizontal="justify" vertical="justify"/>
    </xf>
    <xf numFmtId="0" fontId="8" fillId="0" borderId="0" xfId="351" applyFont="1" applyFill="1" applyAlignment="1">
      <alignment wrapText="1"/>
    </xf>
    <xf numFmtId="0" fontId="89" fillId="0" borderId="13" xfId="165" applyNumberFormat="1" applyFont="1" applyFill="1" applyBorder="1" applyAlignment="1" applyProtection="1">
      <alignment horizontal="center" vertical="justify"/>
      <protection locked="0"/>
    </xf>
    <xf numFmtId="4" fontId="89" fillId="0" borderId="13" xfId="165" applyNumberFormat="1" applyFont="1" applyFill="1" applyBorder="1" applyAlignment="1">
      <alignment horizontal="center" vertical="justify"/>
    </xf>
    <xf numFmtId="4" fontId="90" fillId="0" borderId="14" xfId="165" applyNumberFormat="1" applyFont="1" applyFill="1" applyBorder="1" applyAlignment="1" applyProtection="1">
      <alignment horizontal="right" vertical="justify"/>
      <protection locked="0"/>
    </xf>
    <xf numFmtId="0" fontId="89" fillId="0" borderId="12" xfId="165" applyNumberFormat="1" applyFont="1" applyFill="1" applyBorder="1" applyAlignment="1" applyProtection="1">
      <alignment horizontal="center" vertical="justify"/>
      <protection locked="0"/>
    </xf>
    <xf numFmtId="4" fontId="89" fillId="0" borderId="12" xfId="165" applyNumberFormat="1" applyFont="1" applyFill="1" applyBorder="1" applyAlignment="1">
      <alignment horizontal="center" vertical="justify"/>
    </xf>
    <xf numFmtId="0" fontId="92" fillId="0" borderId="14" xfId="444" applyNumberFormat="1" applyFont="1" applyFill="1" applyBorder="1" applyAlignment="1">
      <alignment horizontal="justify" vertical="justify"/>
    </xf>
    <xf numFmtId="0" fontId="92" fillId="0" borderId="14" xfId="444" applyNumberFormat="1" applyFont="1" applyFill="1" applyBorder="1" applyAlignment="1" applyProtection="1">
      <alignment horizontal="justify" vertical="justify"/>
      <protection locked="0"/>
    </xf>
    <xf numFmtId="0" fontId="92" fillId="0" borderId="12" xfId="444" applyNumberFormat="1" applyFont="1" applyFill="1" applyBorder="1" applyAlignment="1" applyProtection="1">
      <alignment horizontal="justify" vertical="justify"/>
      <protection locked="0"/>
    </xf>
    <xf numFmtId="0" fontId="92" fillId="0" borderId="12" xfId="444" applyNumberFormat="1" applyFont="1" applyFill="1" applyBorder="1" applyAlignment="1">
      <alignment horizontal="justify" vertical="justify"/>
    </xf>
    <xf numFmtId="49" fontId="69" fillId="0" borderId="12" xfId="351" applyNumberFormat="1" applyFont="1" applyFill="1" applyBorder="1" applyAlignment="1">
      <alignment horizontal="justify" vertical="justify"/>
    </xf>
    <xf numFmtId="49" fontId="89" fillId="0" borderId="12" xfId="351" applyNumberFormat="1" applyFont="1" applyFill="1" applyBorder="1" applyAlignment="1">
      <alignment horizontal="justify" vertical="justify"/>
    </xf>
    <xf numFmtId="0" fontId="89" fillId="0" borderId="12" xfId="351" applyNumberFormat="1" applyFont="1" applyFill="1" applyBorder="1" applyAlignment="1">
      <alignment horizontal="center" vertical="justify"/>
    </xf>
    <xf numFmtId="0" fontId="89" fillId="0" borderId="13" xfId="351" applyNumberFormat="1" applyFont="1" applyFill="1" applyBorder="1" applyAlignment="1">
      <alignment horizontal="center" vertical="justify"/>
    </xf>
    <xf numFmtId="0" fontId="8" fillId="0" borderId="13" xfId="165" applyNumberFormat="1" applyFont="1" applyBorder="1" applyAlignment="1">
      <alignment horizontal="right"/>
    </xf>
    <xf numFmtId="2" fontId="8" fillId="0" borderId="13" xfId="165" applyNumberFormat="1" applyFont="1" applyBorder="1" applyAlignment="1">
      <alignment horizontal="right"/>
    </xf>
    <xf numFmtId="49" fontId="101" fillId="0" borderId="13" xfId="0" applyNumberFormat="1" applyFont="1" applyBorder="1" applyAlignment="1">
      <alignment horizontal="justify" vertical="justify"/>
    </xf>
    <xf numFmtId="4" fontId="8" fillId="0" borderId="13" xfId="165" applyNumberFormat="1" applyFont="1" applyFill="1" applyBorder="1" applyAlignment="1">
      <alignment horizontal="right"/>
    </xf>
    <xf numFmtId="0" fontId="96" fillId="0" borderId="14" xfId="351" applyFont="1" applyBorder="1" applyAlignment="1">
      <alignment horizontal="justify" vertical="justify" wrapText="1"/>
    </xf>
    <xf numFmtId="49" fontId="8" fillId="0" borderId="12" xfId="351" applyNumberFormat="1" applyFont="1" applyFill="1" applyBorder="1" applyAlignment="1">
      <alignment horizontal="right" vertical="justify"/>
    </xf>
    <xf numFmtId="0" fontId="10" fillId="0" borderId="14" xfId="351" applyFont="1" applyFill="1" applyBorder="1" applyAlignment="1">
      <alignment horizontal="justify" wrapText="1"/>
    </xf>
    <xf numFmtId="0" fontId="8" fillId="0" borderId="14" xfId="0" applyFont="1" applyBorder="1" applyAlignment="1">
      <alignment horizontal="center"/>
    </xf>
    <xf numFmtId="49" fontId="0" fillId="0" borderId="15" xfId="0" applyNumberFormat="1" applyBorder="1" applyAlignment="1">
      <alignment horizontal="justify" vertical="justify"/>
    </xf>
    <xf numFmtId="0" fontId="0" fillId="0" borderId="15" xfId="0" applyBorder="1" applyAlignment="1">
      <alignment horizontal="justify" vertical="justify"/>
    </xf>
    <xf numFmtId="0" fontId="0" fillId="0" borderId="15" xfId="0" applyNumberFormat="1" applyBorder="1" applyAlignment="1">
      <alignment horizontal="center"/>
    </xf>
    <xf numFmtId="0" fontId="1" fillId="0" borderId="15" xfId="443" applyNumberFormat="1" applyBorder="1"/>
    <xf numFmtId="0" fontId="0" fillId="0" borderId="15" xfId="0" applyNumberFormat="1" applyBorder="1"/>
    <xf numFmtId="0" fontId="102" fillId="0" borderId="15" xfId="0" applyFont="1" applyBorder="1" applyAlignment="1">
      <alignment horizontal="right" vertical="center"/>
    </xf>
    <xf numFmtId="49" fontId="8" fillId="49" borderId="15" xfId="351" applyNumberFormat="1" applyFont="1" applyFill="1" applyBorder="1" applyAlignment="1">
      <alignment horizontal="right" vertical="justify"/>
    </xf>
    <xf numFmtId="49" fontId="5" fillId="49" borderId="15" xfId="351" applyNumberFormat="1" applyFont="1" applyFill="1" applyBorder="1" applyAlignment="1">
      <alignment horizontal="justify" vertical="justify"/>
    </xf>
    <xf numFmtId="0" fontId="5" fillId="49" borderId="15" xfId="351" applyNumberFormat="1" applyFont="1" applyFill="1" applyBorder="1" applyAlignment="1">
      <alignment horizontal="center"/>
    </xf>
    <xf numFmtId="0" fontId="5" fillId="49" borderId="15" xfId="351" applyNumberFormat="1" applyFont="1" applyFill="1" applyBorder="1" applyAlignment="1">
      <alignment horizontal="center" vertical="justify"/>
    </xf>
    <xf numFmtId="0" fontId="101" fillId="49" borderId="15" xfId="351" applyNumberFormat="1" applyFont="1" applyFill="1" applyBorder="1"/>
    <xf numFmtId="0" fontId="8" fillId="0" borderId="15" xfId="349" applyNumberFormat="1" applyFont="1" applyBorder="1" applyAlignment="1">
      <alignment horizontal="right" wrapText="1"/>
    </xf>
    <xf numFmtId="3" fontId="103" fillId="0" borderId="15" xfId="0" applyNumberFormat="1" applyFont="1" applyBorder="1" applyAlignment="1">
      <alignment horizontal="right"/>
    </xf>
    <xf numFmtId="0" fontId="103" fillId="0" borderId="15" xfId="0" applyFont="1" applyBorder="1" applyAlignment="1">
      <alignment horizontal="right"/>
    </xf>
    <xf numFmtId="0" fontId="103" fillId="0" borderId="15" xfId="0" applyFont="1" applyBorder="1" applyAlignment="1">
      <alignment horizontal="right" wrapText="1"/>
    </xf>
    <xf numFmtId="3" fontId="103" fillId="0" borderId="15" xfId="0" applyNumberFormat="1" applyFont="1" applyBorder="1" applyAlignment="1">
      <alignment horizontal="right" wrapText="1"/>
    </xf>
    <xf numFmtId="0" fontId="103" fillId="0" borderId="15" xfId="0" applyFont="1" applyBorder="1" applyAlignment="1">
      <alignment horizontal="right" vertical="center"/>
    </xf>
    <xf numFmtId="0" fontId="104" fillId="0" borderId="15" xfId="0" applyFont="1" applyBorder="1" applyAlignment="1">
      <alignment vertical="center" wrapText="1"/>
    </xf>
    <xf numFmtId="0" fontId="103" fillId="0" borderId="15" xfId="0" applyFont="1" applyBorder="1" applyAlignment="1"/>
    <xf numFmtId="0" fontId="103" fillId="0" borderId="15" xfId="0" applyFont="1" applyBorder="1" applyAlignment="1">
      <alignment vertical="center" wrapText="1"/>
    </xf>
    <xf numFmtId="49" fontId="2" fillId="48" borderId="35" xfId="351" applyNumberFormat="1" applyFont="1" applyFill="1" applyBorder="1" applyAlignment="1">
      <alignment horizontal="center" vertical="center" wrapText="1"/>
    </xf>
    <xf numFmtId="0" fontId="2" fillId="48" borderId="36" xfId="165" applyNumberFormat="1" applyFont="1" applyFill="1" applyBorder="1" applyAlignment="1">
      <alignment horizontal="center" vertical="center" wrapText="1"/>
    </xf>
    <xf numFmtId="49" fontId="8" fillId="0" borderId="15" xfId="351" applyNumberFormat="1" applyFont="1" applyFill="1" applyBorder="1" applyAlignment="1">
      <alignment vertical="center" wrapText="1"/>
    </xf>
    <xf numFmtId="0" fontId="8" fillId="0" borderId="15" xfId="351" applyNumberFormat="1" applyFill="1" applyBorder="1" applyAlignment="1">
      <alignment horizontal="center" vertical="center"/>
    </xf>
    <xf numFmtId="4" fontId="8" fillId="0" borderId="15" xfId="351" applyNumberFormat="1" applyFill="1" applyBorder="1" applyAlignment="1">
      <alignment horizontal="right" vertical="center"/>
    </xf>
    <xf numFmtId="49" fontId="8" fillId="0" borderId="15" xfId="351" applyNumberFormat="1" applyFont="1" applyFill="1" applyBorder="1" applyAlignment="1">
      <alignment vertical="justify" wrapText="1"/>
    </xf>
    <xf numFmtId="0" fontId="8" fillId="0" borderId="15" xfId="351" applyNumberFormat="1" applyFill="1" applyBorder="1" applyAlignment="1">
      <alignment horizontal="center"/>
    </xf>
    <xf numFmtId="4" fontId="8" fillId="0" borderId="15" xfId="351" applyNumberFormat="1" applyFill="1" applyBorder="1" applyAlignment="1">
      <alignment horizontal="right" vertical="justify"/>
    </xf>
    <xf numFmtId="4" fontId="6" fillId="0" borderId="15" xfId="351" applyNumberFormat="1" applyFont="1" applyFill="1" applyBorder="1" applyAlignment="1">
      <alignment horizontal="right" wrapText="1"/>
    </xf>
    <xf numFmtId="0" fontId="8" fillId="0" borderId="15" xfId="351" applyFont="1" applyFill="1" applyBorder="1" applyAlignment="1">
      <alignment horizontal="justify" vertical="justify"/>
    </xf>
    <xf numFmtId="4" fontId="14" fillId="0" borderId="15" xfId="351" applyNumberFormat="1" applyFont="1" applyFill="1" applyBorder="1"/>
    <xf numFmtId="0" fontId="8" fillId="0" borderId="15" xfId="351" applyFont="1" applyFill="1" applyBorder="1" applyAlignment="1">
      <alignment horizontal="justify" vertical="justify" wrapText="1"/>
    </xf>
    <xf numFmtId="4" fontId="8" fillId="0" borderId="15" xfId="351" applyNumberFormat="1" applyFill="1" applyBorder="1" applyAlignment="1">
      <alignment horizontal="right"/>
    </xf>
    <xf numFmtId="4" fontId="8" fillId="0" borderId="15" xfId="351" applyNumberFormat="1" applyFont="1" applyFill="1" applyBorder="1" applyAlignment="1">
      <alignment horizontal="right"/>
    </xf>
    <xf numFmtId="0" fontId="8" fillId="0" borderId="15" xfId="351" applyFill="1" applyBorder="1" applyAlignment="1">
      <alignment horizontal="justify" vertical="justify"/>
    </xf>
    <xf numFmtId="0" fontId="5" fillId="51" borderId="15" xfId="351" applyFont="1" applyFill="1" applyBorder="1" applyAlignment="1">
      <alignment horizontal="justify" vertical="justify" wrapText="1"/>
    </xf>
    <xf numFmtId="0" fontId="5" fillId="51" borderId="15" xfId="351" applyNumberFormat="1" applyFont="1" applyFill="1" applyBorder="1" applyAlignment="1">
      <alignment horizontal="center"/>
    </xf>
    <xf numFmtId="4" fontId="5" fillId="51" borderId="15" xfId="351" applyNumberFormat="1" applyFont="1" applyFill="1" applyBorder="1" applyAlignment="1">
      <alignment horizontal="right"/>
    </xf>
    <xf numFmtId="49" fontId="8" fillId="0" borderId="20" xfId="351" applyNumberFormat="1" applyFont="1" applyBorder="1" applyAlignment="1">
      <alignment horizontal="right" vertical="center"/>
    </xf>
    <xf numFmtId="4" fontId="8" fillId="0" borderId="21" xfId="165" applyNumberFormat="1" applyFill="1" applyBorder="1" applyAlignment="1">
      <alignment horizontal="right" vertical="justify"/>
    </xf>
    <xf numFmtId="49" fontId="8" fillId="0" borderId="20" xfId="351" applyNumberFormat="1" applyFont="1" applyBorder="1" applyAlignment="1">
      <alignment horizontal="right" vertical="justify"/>
    </xf>
    <xf numFmtId="0" fontId="8" fillId="0" borderId="20" xfId="351" applyFont="1" applyFill="1" applyBorder="1" applyAlignment="1">
      <alignment horizontal="right"/>
    </xf>
    <xf numFmtId="0" fontId="8" fillId="0" borderId="20" xfId="351" applyFont="1" applyFill="1" applyBorder="1" applyAlignment="1">
      <alignment horizontal="right" vertical="top"/>
    </xf>
    <xf numFmtId="49" fontId="8" fillId="51" borderId="20" xfId="351" applyNumberFormat="1" applyFill="1" applyBorder="1" applyAlignment="1">
      <alignment horizontal="justify" vertical="justify"/>
    </xf>
    <xf numFmtId="4" fontId="5" fillId="51" borderId="21" xfId="165" applyNumberFormat="1" applyFont="1" applyFill="1" applyBorder="1" applyAlignment="1">
      <alignment horizontal="right" vertical="justify"/>
    </xf>
    <xf numFmtId="49" fontId="8" fillId="53" borderId="37" xfId="351" applyNumberFormat="1" applyFont="1" applyFill="1" applyBorder="1" applyAlignment="1">
      <alignment horizontal="justify" vertical="justify"/>
    </xf>
    <xf numFmtId="0" fontId="5" fillId="53" borderId="38" xfId="351" applyFont="1" applyFill="1" applyBorder="1" applyAlignment="1">
      <alignment horizontal="justify" vertical="justify" wrapText="1"/>
    </xf>
    <xf numFmtId="0" fontId="5" fillId="53" borderId="38" xfId="351" applyNumberFormat="1" applyFont="1" applyFill="1" applyBorder="1" applyAlignment="1">
      <alignment horizontal="center"/>
    </xf>
    <xf numFmtId="4" fontId="5" fillId="53" borderId="38" xfId="351" applyNumberFormat="1" applyFont="1" applyFill="1" applyBorder="1" applyAlignment="1">
      <alignment horizontal="right"/>
    </xf>
    <xf numFmtId="4" fontId="5" fillId="53" borderId="39" xfId="165" applyNumberFormat="1" applyFont="1" applyFill="1" applyBorder="1" applyAlignment="1">
      <alignment horizontal="right" vertical="justify"/>
    </xf>
    <xf numFmtId="3" fontId="5" fillId="49" borderId="15" xfId="351" applyNumberFormat="1" applyFont="1" applyFill="1" applyBorder="1"/>
    <xf numFmtId="0" fontId="8" fillId="54" borderId="14" xfId="351" applyFont="1" applyFill="1" applyBorder="1" applyAlignment="1">
      <alignment horizontal="justify" vertical="justify" wrapText="1"/>
    </xf>
    <xf numFmtId="0" fontId="8" fillId="54" borderId="0" xfId="0" applyNumberFormat="1" applyFont="1" applyFill="1" applyBorder="1" applyAlignment="1">
      <alignment horizontal="justify" vertical="justify" wrapText="1"/>
    </xf>
    <xf numFmtId="0" fontId="8" fillId="54" borderId="13" xfId="0" applyFont="1" applyFill="1" applyBorder="1" applyAlignment="1">
      <alignment horizontal="justify"/>
    </xf>
    <xf numFmtId="0" fontId="8" fillId="0" borderId="15" xfId="349" applyNumberFormat="1" applyFont="1" applyBorder="1" applyAlignment="1">
      <alignment horizontal="center" wrapText="1"/>
    </xf>
    <xf numFmtId="0" fontId="103" fillId="0" borderId="15" xfId="0" applyFont="1" applyBorder="1" applyAlignment="1">
      <alignment horizontal="center"/>
    </xf>
    <xf numFmtId="3" fontId="103" fillId="0" borderId="15" xfId="0" applyNumberFormat="1" applyFont="1" applyBorder="1" applyAlignment="1">
      <alignment horizontal="center"/>
    </xf>
    <xf numFmtId="0" fontId="103" fillId="0" borderId="15" xfId="0" applyFont="1" applyBorder="1" applyAlignment="1">
      <alignment horizontal="right"/>
    </xf>
    <xf numFmtId="0" fontId="103" fillId="0" borderId="15" xfId="0" applyFont="1" applyBorder="1" applyAlignment="1">
      <alignment horizontal="right" vertical="center"/>
    </xf>
    <xf numFmtId="3" fontId="103" fillId="0" borderId="15" xfId="0" applyNumberFormat="1" applyFont="1" applyBorder="1" applyAlignment="1">
      <alignment horizontal="right"/>
    </xf>
    <xf numFmtId="0" fontId="0" fillId="54" borderId="13" xfId="0" applyFill="1" applyBorder="1" applyAlignment="1">
      <alignment horizontal="justify" vertical="justify" wrapText="1"/>
    </xf>
    <xf numFmtId="49" fontId="8" fillId="54" borderId="14" xfId="0" applyNumberFormat="1" applyFont="1" applyFill="1" applyBorder="1" applyAlignment="1">
      <alignment horizontal="justify" vertical="justify"/>
    </xf>
    <xf numFmtId="49" fontId="0" fillId="54" borderId="14" xfId="0" applyNumberFormat="1" applyFill="1" applyBorder="1" applyAlignment="1">
      <alignment horizontal="justify" vertical="justify"/>
    </xf>
    <xf numFmtId="0" fontId="8" fillId="54" borderId="12" xfId="351" applyNumberFormat="1" applyFont="1" applyFill="1" applyBorder="1" applyAlignment="1">
      <alignment horizontal="left" vertical="justify"/>
    </xf>
    <xf numFmtId="0" fontId="8" fillId="54" borderId="12" xfId="0" applyFont="1" applyFill="1" applyBorder="1" applyAlignment="1">
      <alignment wrapText="1"/>
    </xf>
    <xf numFmtId="0" fontId="8" fillId="54" borderId="12" xfId="0" applyFont="1" applyFill="1" applyBorder="1" applyAlignment="1">
      <alignment horizontal="center" vertical="center" wrapText="1"/>
    </xf>
    <xf numFmtId="0" fontId="8" fillId="52" borderId="15" xfId="0" applyFont="1" applyFill="1" applyBorder="1" applyAlignment="1">
      <alignment horizontal="left" vertical="top" wrapText="1"/>
    </xf>
    <xf numFmtId="0" fontId="104" fillId="54" borderId="15" xfId="0" applyFont="1" applyFill="1" applyBorder="1" applyAlignment="1">
      <alignment vertical="center" wrapText="1"/>
    </xf>
    <xf numFmtId="0" fontId="103" fillId="54" borderId="15" xfId="0" applyFont="1" applyFill="1" applyBorder="1" applyAlignment="1">
      <alignment vertical="center" wrapText="1"/>
    </xf>
    <xf numFmtId="0" fontId="104" fillId="54" borderId="15" xfId="0" applyFont="1" applyFill="1" applyBorder="1" applyAlignment="1">
      <alignment vertical="center"/>
    </xf>
    <xf numFmtId="0" fontId="8" fillId="54" borderId="15" xfId="349" applyFont="1" applyFill="1" applyBorder="1" applyAlignment="1">
      <alignment horizontal="left" vertical="top" wrapText="1"/>
    </xf>
    <xf numFmtId="0" fontId="39" fillId="54" borderId="15" xfId="349" applyFont="1" applyFill="1" applyBorder="1" applyAlignment="1">
      <alignment horizontal="justify" vertical="justify" wrapText="1"/>
    </xf>
    <xf numFmtId="3" fontId="103" fillId="0" borderId="15" xfId="0" applyNumberFormat="1" applyFont="1" applyBorder="1" applyAlignment="1">
      <alignment horizontal="right"/>
    </xf>
    <xf numFmtId="49" fontId="65" fillId="48" borderId="0" xfId="351" applyNumberFormat="1" applyFont="1" applyFill="1" applyBorder="1" applyAlignment="1">
      <alignment horizontal="left" vertical="justify"/>
    </xf>
    <xf numFmtId="0" fontId="5" fillId="48" borderId="13" xfId="351" applyFont="1" applyFill="1" applyBorder="1" applyAlignment="1">
      <alignment horizontal="left"/>
    </xf>
    <xf numFmtId="0" fontId="5" fillId="48" borderId="0" xfId="351" applyFont="1" applyFill="1" applyBorder="1" applyAlignment="1">
      <alignment horizontal="left"/>
    </xf>
    <xf numFmtId="0" fontId="5" fillId="48" borderId="14" xfId="351" applyFont="1" applyFill="1" applyBorder="1" applyAlignment="1">
      <alignment horizontal="left"/>
    </xf>
    <xf numFmtId="0" fontId="5" fillId="48" borderId="16" xfId="0" applyFont="1" applyFill="1" applyBorder="1" applyAlignment="1">
      <alignment horizontal="left"/>
    </xf>
    <xf numFmtId="0" fontId="5" fillId="48" borderId="17" xfId="0" applyFont="1" applyFill="1" applyBorder="1" applyAlignment="1">
      <alignment horizontal="left"/>
    </xf>
    <xf numFmtId="0" fontId="5" fillId="48" borderId="18" xfId="0" applyFont="1" applyFill="1" applyBorder="1" applyAlignment="1">
      <alignment horizontal="left"/>
    </xf>
    <xf numFmtId="0" fontId="105" fillId="0" borderId="15" xfId="0" applyFont="1" applyBorder="1" applyAlignment="1">
      <alignment vertical="center" wrapText="1"/>
    </xf>
    <xf numFmtId="0" fontId="35" fillId="47" borderId="16" xfId="351" applyFont="1" applyFill="1" applyBorder="1" applyAlignment="1">
      <alignment horizontal="left" wrapText="1"/>
    </xf>
    <xf numFmtId="0" fontId="35" fillId="47" borderId="17" xfId="351" applyFont="1" applyFill="1" applyBorder="1" applyAlignment="1">
      <alignment horizontal="left" wrapText="1"/>
    </xf>
    <xf numFmtId="0" fontId="35" fillId="47" borderId="18" xfId="351" applyFont="1" applyFill="1" applyBorder="1" applyAlignment="1">
      <alignment horizontal="left" wrapText="1"/>
    </xf>
    <xf numFmtId="0" fontId="8" fillId="0" borderId="15" xfId="349" applyNumberFormat="1" applyFont="1" applyBorder="1" applyAlignment="1">
      <alignment horizontal="center" wrapText="1"/>
    </xf>
    <xf numFmtId="0" fontId="103" fillId="0" borderId="15" xfId="0" applyFont="1" applyBorder="1" applyAlignment="1">
      <alignment horizontal="center"/>
    </xf>
    <xf numFmtId="3" fontId="103" fillId="0" borderId="15" xfId="0" applyNumberFormat="1" applyFont="1" applyBorder="1" applyAlignment="1">
      <alignment horizontal="center"/>
    </xf>
    <xf numFmtId="0" fontId="103" fillId="0" borderId="15" xfId="0" applyFont="1" applyBorder="1" applyAlignment="1">
      <alignment horizontal="right"/>
    </xf>
    <xf numFmtId="0" fontId="104" fillId="0" borderId="15" xfId="0" applyFont="1" applyBorder="1" applyAlignment="1">
      <alignment vertical="center" wrapText="1"/>
    </xf>
    <xf numFmtId="49" fontId="5" fillId="48" borderId="16" xfId="0" applyNumberFormat="1" applyFont="1" applyFill="1" applyBorder="1" applyAlignment="1">
      <alignment horizontal="left" vertical="justify"/>
    </xf>
    <xf numFmtId="49" fontId="5" fillId="48" borderId="17" xfId="0" applyNumberFormat="1" applyFont="1" applyFill="1" applyBorder="1" applyAlignment="1">
      <alignment horizontal="left" vertical="justify"/>
    </xf>
    <xf numFmtId="49" fontId="5" fillId="48" borderId="18" xfId="0" applyNumberFormat="1" applyFont="1" applyFill="1" applyBorder="1" applyAlignment="1">
      <alignment horizontal="left" vertical="justify"/>
    </xf>
    <xf numFmtId="49" fontId="5" fillId="48" borderId="0" xfId="351" applyNumberFormat="1" applyFont="1" applyFill="1" applyBorder="1" applyAlignment="1">
      <alignment horizontal="left" vertical="justify" wrapText="1"/>
    </xf>
    <xf numFmtId="0" fontId="3" fillId="48" borderId="40" xfId="351" applyFont="1" applyFill="1" applyBorder="1" applyAlignment="1">
      <alignment horizontal="center" vertical="center"/>
    </xf>
    <xf numFmtId="0" fontId="3" fillId="48" borderId="41" xfId="351" applyFont="1" applyFill="1" applyBorder="1" applyAlignment="1">
      <alignment horizontal="center" vertical="center"/>
    </xf>
    <xf numFmtId="0" fontId="3" fillId="48" borderId="42" xfId="351" applyFont="1" applyFill="1" applyBorder="1" applyAlignment="1">
      <alignment horizontal="center" vertical="center"/>
    </xf>
    <xf numFmtId="49" fontId="34" fillId="47" borderId="16" xfId="0" applyNumberFormat="1" applyFont="1" applyFill="1" applyBorder="1" applyAlignment="1">
      <alignment horizontal="left" vertical="justify" wrapText="1"/>
    </xf>
    <xf numFmtId="49" fontId="34" fillId="47" borderId="17" xfId="0" applyNumberFormat="1" applyFont="1" applyFill="1" applyBorder="1" applyAlignment="1">
      <alignment horizontal="left" vertical="justify" wrapText="1"/>
    </xf>
    <xf numFmtId="49" fontId="34" fillId="47" borderId="18" xfId="0" applyNumberFormat="1" applyFont="1" applyFill="1" applyBorder="1" applyAlignment="1">
      <alignment horizontal="left" vertical="justify" wrapText="1"/>
    </xf>
    <xf numFmtId="0" fontId="5" fillId="48" borderId="0" xfId="351" applyFont="1" applyFill="1" applyBorder="1" applyAlignment="1">
      <alignment horizontal="left" vertical="justify"/>
    </xf>
    <xf numFmtId="0" fontId="103" fillId="0" borderId="15" xfId="0" applyFont="1" applyBorder="1" applyAlignment="1">
      <alignment horizontal="right" vertical="center"/>
    </xf>
    <xf numFmtId="49" fontId="37" fillId="0" borderId="24" xfId="0" applyNumberFormat="1" applyFont="1" applyBorder="1" applyAlignment="1">
      <alignment horizontal="left" vertical="justify"/>
    </xf>
    <xf numFmtId="49" fontId="37" fillId="0" borderId="26" xfId="0" applyNumberFormat="1" applyFont="1" applyBorder="1" applyAlignment="1">
      <alignment horizontal="left" vertical="justify"/>
    </xf>
    <xf numFmtId="49" fontId="38" fillId="0" borderId="27" xfId="0" applyNumberFormat="1" applyFont="1" applyBorder="1" applyAlignment="1">
      <alignment horizontal="left" vertical="justify"/>
    </xf>
    <xf numFmtId="49" fontId="38" fillId="0" borderId="29" xfId="0" applyNumberFormat="1" applyFont="1" applyBorder="1" applyAlignment="1">
      <alignment horizontal="left" vertical="justify"/>
    </xf>
    <xf numFmtId="49" fontId="37" fillId="0" borderId="24" xfId="0" applyNumberFormat="1" applyFont="1" applyBorder="1" applyAlignment="1">
      <alignment horizontal="left" vertical="justify" wrapText="1"/>
    </xf>
    <xf numFmtId="49" fontId="36" fillId="0" borderId="27" xfId="0" applyNumberFormat="1" applyFont="1" applyBorder="1" applyAlignment="1">
      <alignment horizontal="left" vertical="justify"/>
    </xf>
    <xf numFmtId="49" fontId="0" fillId="0" borderId="29" xfId="0" applyNumberFormat="1" applyBorder="1" applyAlignment="1">
      <alignment horizontal="left" vertical="justify"/>
    </xf>
    <xf numFmtId="49" fontId="7" fillId="48" borderId="16" xfId="0" applyNumberFormat="1" applyFont="1" applyFill="1" applyBorder="1" applyAlignment="1">
      <alignment horizontal="left" vertical="justify" wrapText="1"/>
    </xf>
    <xf numFmtId="49" fontId="7" fillId="48" borderId="17" xfId="0" applyNumberFormat="1" applyFont="1" applyFill="1" applyBorder="1" applyAlignment="1">
      <alignment horizontal="left" vertical="justify" wrapText="1"/>
    </xf>
    <xf numFmtId="49" fontId="7" fillId="48" borderId="18" xfId="0" applyNumberFormat="1" applyFont="1" applyFill="1" applyBorder="1" applyAlignment="1">
      <alignment horizontal="left" vertical="justify" wrapText="1"/>
    </xf>
    <xf numFmtId="49" fontId="34" fillId="47" borderId="16" xfId="351" applyNumberFormat="1" applyFont="1" applyFill="1" applyBorder="1" applyAlignment="1">
      <alignment horizontal="left" vertical="justify" wrapText="1"/>
    </xf>
    <xf numFmtId="49" fontId="34" fillId="47" borderId="17" xfId="351" applyNumberFormat="1" applyFont="1" applyFill="1" applyBorder="1" applyAlignment="1">
      <alignment horizontal="left" vertical="justify" wrapText="1"/>
    </xf>
    <xf numFmtId="49" fontId="34" fillId="47" borderId="18" xfId="351" applyNumberFormat="1" applyFont="1" applyFill="1" applyBorder="1" applyAlignment="1">
      <alignment horizontal="left" vertical="justify" wrapText="1"/>
    </xf>
    <xf numFmtId="0" fontId="37" fillId="0" borderId="24" xfId="0" applyNumberFormat="1" applyFont="1" applyBorder="1" applyAlignment="1">
      <alignment horizontal="left"/>
    </xf>
    <xf numFmtId="0" fontId="37" fillId="0" borderId="25" xfId="0" applyNumberFormat="1" applyFont="1" applyBorder="1" applyAlignment="1">
      <alignment horizontal="left"/>
    </xf>
    <xf numFmtId="0" fontId="37" fillId="0" borderId="26" xfId="0" applyNumberFormat="1" applyFont="1" applyBorder="1" applyAlignment="1">
      <alignment horizontal="left"/>
    </xf>
    <xf numFmtId="0" fontId="36" fillId="0" borderId="27" xfId="0" applyNumberFormat="1" applyFont="1" applyBorder="1" applyAlignment="1">
      <alignment horizontal="left"/>
    </xf>
    <xf numFmtId="0" fontId="36" fillId="0" borderId="28" xfId="0" applyNumberFormat="1" applyFont="1" applyBorder="1" applyAlignment="1">
      <alignment horizontal="left"/>
    </xf>
  </cellXfs>
  <cellStyles count="447">
    <cellStyle name="_A13 TROŠKOVNIK 6" xfId="1"/>
    <cellStyle name="_A13 TROŠKOVNIK 6 2" xfId="2"/>
    <cellStyle name="20% - Accent1 2" xfId="3"/>
    <cellStyle name="20% - Accent1 2 2" xfId="4"/>
    <cellStyle name="20% - Accent1 3" xfId="5"/>
    <cellStyle name="20% - Accent2 2" xfId="6"/>
    <cellStyle name="20% - Accent2 2 2" xfId="7"/>
    <cellStyle name="20% - Accent2 3" xfId="8"/>
    <cellStyle name="20% - Accent3 2" xfId="9"/>
    <cellStyle name="20% - Accent3 2 2" xfId="10"/>
    <cellStyle name="20% - Accent3 3" xfId="11"/>
    <cellStyle name="20% - Accent4 2" xfId="12"/>
    <cellStyle name="20% - Accent4 2 2" xfId="13"/>
    <cellStyle name="20% - Accent4 3" xfId="14"/>
    <cellStyle name="20% - Accent5 2" xfId="15"/>
    <cellStyle name="20% - Accent5 2 2" xfId="16"/>
    <cellStyle name="20% - Accent5 3" xfId="17"/>
    <cellStyle name="20% - Accent6 2" xfId="18"/>
    <cellStyle name="20% - Accent6 2 2" xfId="19"/>
    <cellStyle name="20% - Accent6 3" xfId="20"/>
    <cellStyle name="20% - Colore 1" xfId="21"/>
    <cellStyle name="20% - Colore 2" xfId="22"/>
    <cellStyle name="20% - Colore 3" xfId="23"/>
    <cellStyle name="20% - Colore 4" xfId="24"/>
    <cellStyle name="20% - Colore 5" xfId="25"/>
    <cellStyle name="20% - Colore 6" xfId="26"/>
    <cellStyle name="20% - Isticanje1 2" xfId="27"/>
    <cellStyle name="20% - Isticanje1 3" xfId="28"/>
    <cellStyle name="20% - Isticanje2 2" xfId="29"/>
    <cellStyle name="20% - Isticanje2 3" xfId="30"/>
    <cellStyle name="20% - Isticanje3 2" xfId="31"/>
    <cellStyle name="20% - Isticanje3 3" xfId="32"/>
    <cellStyle name="20% - Isticanje4 2" xfId="33"/>
    <cellStyle name="20% - Isticanje4 3" xfId="34"/>
    <cellStyle name="20% - Isticanje5 2" xfId="35"/>
    <cellStyle name="20% - Isticanje5 3" xfId="36"/>
    <cellStyle name="20% - Isticanje6 2" xfId="37"/>
    <cellStyle name="20% - Isticanje6 3" xfId="38"/>
    <cellStyle name="40% - Accent1 2" xfId="39"/>
    <cellStyle name="40% - Accent1 2 2" xfId="40"/>
    <cellStyle name="40% - Accent1 3" xfId="41"/>
    <cellStyle name="40% - Accent2 2" xfId="42"/>
    <cellStyle name="40% - Accent2 2 2" xfId="43"/>
    <cellStyle name="40% - Accent2 3" xfId="44"/>
    <cellStyle name="40% - Accent3 2" xfId="45"/>
    <cellStyle name="40% - Accent3 2 2" xfId="46"/>
    <cellStyle name="40% - Accent3 3" xfId="47"/>
    <cellStyle name="40% - Accent4 2" xfId="48"/>
    <cellStyle name="40% - Accent4 2 2" xfId="49"/>
    <cellStyle name="40% - Accent4 3" xfId="50"/>
    <cellStyle name="40% - Accent5 2" xfId="51"/>
    <cellStyle name="40% - Accent5 2 2" xfId="52"/>
    <cellStyle name="40% - Accent5 3" xfId="53"/>
    <cellStyle name="40% - Accent6 2" xfId="54"/>
    <cellStyle name="40% - Accent6 2 2" xfId="55"/>
    <cellStyle name="40% - Accent6 3" xfId="56"/>
    <cellStyle name="40% - Colore 1" xfId="57"/>
    <cellStyle name="40% - Colore 2" xfId="58"/>
    <cellStyle name="40% - Colore 3" xfId="59"/>
    <cellStyle name="40% - Colore 4" xfId="60"/>
    <cellStyle name="40% - Colore 5" xfId="61"/>
    <cellStyle name="40% - Colore 6" xfId="62"/>
    <cellStyle name="40% - Isticanje2 2" xfId="63"/>
    <cellStyle name="40% - Isticanje2 3" xfId="64"/>
    <cellStyle name="40% - Isticanje3 2" xfId="65"/>
    <cellStyle name="40% - Isticanje3 3" xfId="66"/>
    <cellStyle name="40% - Isticanje4 2" xfId="67"/>
    <cellStyle name="40% - Isticanje4 3" xfId="68"/>
    <cellStyle name="40% - Isticanje5 2" xfId="69"/>
    <cellStyle name="40% - Isticanje5 3" xfId="70"/>
    <cellStyle name="40% - Isticanje6 2" xfId="71"/>
    <cellStyle name="40% - Isticanje6 3" xfId="72"/>
    <cellStyle name="40% - Naglasak1" xfId="73"/>
    <cellStyle name="40% - Naglasak1 2" xfId="74"/>
    <cellStyle name="40% - Naglasak1 3" xfId="75"/>
    <cellStyle name="60% - Accent1 2" xfId="76"/>
    <cellStyle name="60% - Accent1 2 2" xfId="77"/>
    <cellStyle name="60% - Accent1 3" xfId="78"/>
    <cellStyle name="60% - Accent2 2" xfId="79"/>
    <cellStyle name="60% - Accent2 2 2" xfId="80"/>
    <cellStyle name="60% - Accent2 3" xfId="81"/>
    <cellStyle name="60% - Accent3 2" xfId="82"/>
    <cellStyle name="60% - Accent3 2 2" xfId="83"/>
    <cellStyle name="60% - Accent3 3" xfId="84"/>
    <cellStyle name="60% - Accent4 2" xfId="85"/>
    <cellStyle name="60% - Accent4 2 2" xfId="86"/>
    <cellStyle name="60% - Accent4 3" xfId="87"/>
    <cellStyle name="60% - Accent5 2" xfId="88"/>
    <cellStyle name="60% - Accent5 2 2" xfId="89"/>
    <cellStyle name="60% - Accent5 3" xfId="90"/>
    <cellStyle name="60% - Accent6 2" xfId="91"/>
    <cellStyle name="60% - Accent6 2 2" xfId="92"/>
    <cellStyle name="60% - Accent6 3" xfId="93"/>
    <cellStyle name="60% - Colore 1" xfId="94"/>
    <cellStyle name="60% - Colore 2" xfId="95"/>
    <cellStyle name="60% - Colore 3" xfId="96"/>
    <cellStyle name="60% - Colore 4" xfId="97"/>
    <cellStyle name="60% - Colore 5" xfId="98"/>
    <cellStyle name="60% - Colore 6" xfId="99"/>
    <cellStyle name="60% - Isticanje1 2" xfId="100"/>
    <cellStyle name="60% - Isticanje2 2" xfId="101"/>
    <cellStyle name="60% - Isticanje3 2" xfId="102"/>
    <cellStyle name="60% - Isticanje4 2" xfId="103"/>
    <cellStyle name="60% - Isticanje5 2" xfId="104"/>
    <cellStyle name="60% - Isticanje6 2" xfId="105"/>
    <cellStyle name="Accent1 2" xfId="106"/>
    <cellStyle name="Accent1 2 2" xfId="107"/>
    <cellStyle name="Accent1 3" xfId="108"/>
    <cellStyle name="Accent2 2" xfId="109"/>
    <cellStyle name="Accent2 2 2" xfId="110"/>
    <cellStyle name="Accent2 3" xfId="111"/>
    <cellStyle name="Accent3 2" xfId="112"/>
    <cellStyle name="Accent3 2 2" xfId="113"/>
    <cellStyle name="Accent3 3" xfId="114"/>
    <cellStyle name="Accent4 2" xfId="115"/>
    <cellStyle name="Accent4 2 2" xfId="116"/>
    <cellStyle name="Accent4 3" xfId="117"/>
    <cellStyle name="Accent5 2" xfId="118"/>
    <cellStyle name="Accent5 2 2" xfId="119"/>
    <cellStyle name="Accent5 3" xfId="120"/>
    <cellStyle name="Accent6 2" xfId="121"/>
    <cellStyle name="Accent6 2 2" xfId="122"/>
    <cellStyle name="Accent6 3" xfId="123"/>
    <cellStyle name="Bad 2" xfId="124"/>
    <cellStyle name="Bad 2 2" xfId="125"/>
    <cellStyle name="Bad 3" xfId="126"/>
    <cellStyle name="Bilješka" xfId="127"/>
    <cellStyle name="Calcolo" xfId="128"/>
    <cellStyle name="Calculation 2" xfId="129"/>
    <cellStyle name="Calculation 2 2" xfId="130"/>
    <cellStyle name="Calculation 3" xfId="131"/>
    <cellStyle name="Cella collegata" xfId="132"/>
    <cellStyle name="Cella da controllare" xfId="133"/>
    <cellStyle name="Check Cell 2" xfId="134"/>
    <cellStyle name="Check Cell 2 2" xfId="135"/>
    <cellStyle name="Check Cell 3" xfId="136"/>
    <cellStyle name="Colore 1" xfId="137"/>
    <cellStyle name="Colore 2" xfId="138"/>
    <cellStyle name="Colore 3" xfId="139"/>
    <cellStyle name="Colore 4" xfId="140"/>
    <cellStyle name="Colore 5" xfId="141"/>
    <cellStyle name="Colore 6" xfId="142"/>
    <cellStyle name="Comma 10" xfId="143"/>
    <cellStyle name="Comma 10 2" xfId="144"/>
    <cellStyle name="Comma 10 3" xfId="145"/>
    <cellStyle name="Comma 10 4" xfId="146"/>
    <cellStyle name="Comma 11" xfId="147"/>
    <cellStyle name="Comma 12" xfId="148"/>
    <cellStyle name="Comma 13" xfId="149"/>
    <cellStyle name="Comma 14" xfId="150"/>
    <cellStyle name="Comma 15" xfId="151"/>
    <cellStyle name="Comma 16" xfId="152"/>
    <cellStyle name="Comma 17" xfId="153"/>
    <cellStyle name="Comma 17 2" xfId="154"/>
    <cellStyle name="Comma 17 2 2" xfId="155"/>
    <cellStyle name="Comma 17 3" xfId="156"/>
    <cellStyle name="Comma 18" xfId="157"/>
    <cellStyle name="Comma 18 2" xfId="158"/>
    <cellStyle name="Comma 18 2 2" xfId="159"/>
    <cellStyle name="Comma 18 3" xfId="160"/>
    <cellStyle name="Comma 19" xfId="161"/>
    <cellStyle name="Comma 19 2" xfId="162"/>
    <cellStyle name="Comma 19 2 2" xfId="163"/>
    <cellStyle name="Comma 19 3" xfId="164"/>
    <cellStyle name="Comma 2" xfId="165"/>
    <cellStyle name="Comma 2 2" xfId="166"/>
    <cellStyle name="Comma 2 2 2" xfId="167"/>
    <cellStyle name="Comma 2 2 3" xfId="168"/>
    <cellStyle name="Comma 2 2 3 2" xfId="169"/>
    <cellStyle name="Comma 2 2 4" xfId="170"/>
    <cellStyle name="Comma 2 2 4 2" xfId="171"/>
    <cellStyle name="Comma 2 2 5" xfId="172"/>
    <cellStyle name="Comma 2 3" xfId="173"/>
    <cellStyle name="Comma 2 3 2" xfId="174"/>
    <cellStyle name="Comma 2 3 2 2" xfId="175"/>
    <cellStyle name="Comma 2 3 3" xfId="176"/>
    <cellStyle name="Comma 2 4" xfId="177"/>
    <cellStyle name="Comma 2 5" xfId="178"/>
    <cellStyle name="Comma 2 6" xfId="179"/>
    <cellStyle name="Comma 2 7" xfId="180"/>
    <cellStyle name="Comma 2 7 2" xfId="181"/>
    <cellStyle name="Comma 2 8" xfId="182"/>
    <cellStyle name="Comma 2_2008-10-10 Busevec - Lekenik procjena ponude" xfId="183"/>
    <cellStyle name="Comma 20" xfId="184"/>
    <cellStyle name="Comma 20 2" xfId="185"/>
    <cellStyle name="Comma 20 2 2" xfId="186"/>
    <cellStyle name="Comma 20 3" xfId="187"/>
    <cellStyle name="Comma 21" xfId="188"/>
    <cellStyle name="Comma 21 2" xfId="189"/>
    <cellStyle name="Comma 21 2 2" xfId="190"/>
    <cellStyle name="Comma 21 3" xfId="191"/>
    <cellStyle name="Comma 22" xfId="192"/>
    <cellStyle name="Comma 22 2" xfId="193"/>
    <cellStyle name="Comma 22 2 2" xfId="194"/>
    <cellStyle name="Comma 22 3" xfId="195"/>
    <cellStyle name="Comma 23" xfId="196"/>
    <cellStyle name="Comma 23 2" xfId="197"/>
    <cellStyle name="Comma 23 2 2" xfId="198"/>
    <cellStyle name="Comma 23 3" xfId="199"/>
    <cellStyle name="Comma 24" xfId="200"/>
    <cellStyle name="Comma 24 2" xfId="201"/>
    <cellStyle name="Comma 24 2 2" xfId="202"/>
    <cellStyle name="Comma 24 3" xfId="203"/>
    <cellStyle name="Comma 25" xfId="204"/>
    <cellStyle name="Comma 25 2" xfId="205"/>
    <cellStyle name="Comma 25 2 2" xfId="206"/>
    <cellStyle name="Comma 25 3" xfId="207"/>
    <cellStyle name="Comma 26" xfId="208"/>
    <cellStyle name="Comma 26 2" xfId="209"/>
    <cellStyle name="Comma 26 2 2" xfId="210"/>
    <cellStyle name="Comma 26 3" xfId="211"/>
    <cellStyle name="Comma 27" xfId="212"/>
    <cellStyle name="Comma 27 2" xfId="213"/>
    <cellStyle name="Comma 27 2 2" xfId="214"/>
    <cellStyle name="Comma 27 3" xfId="215"/>
    <cellStyle name="Comma 28" xfId="216"/>
    <cellStyle name="Comma 29" xfId="217"/>
    <cellStyle name="Comma 29 2" xfId="218"/>
    <cellStyle name="Comma 29 2 2" xfId="219"/>
    <cellStyle name="Comma 29 3" xfId="220"/>
    <cellStyle name="Comma 29 3 2" xfId="221"/>
    <cellStyle name="Comma 29 4" xfId="222"/>
    <cellStyle name="Comma 3" xfId="223"/>
    <cellStyle name="Comma 3 2" xfId="224"/>
    <cellStyle name="Comma 3 2 2" xfId="225"/>
    <cellStyle name="Comma 3 3" xfId="226"/>
    <cellStyle name="Comma 3 3 2" xfId="227"/>
    <cellStyle name="Comma 3 3 2 2" xfId="228"/>
    <cellStyle name="Comma 3 3 2 2 2" xfId="229"/>
    <cellStyle name="Comma 3 3 2 3" xfId="230"/>
    <cellStyle name="Comma 3 3 3" xfId="231"/>
    <cellStyle name="Comma 3 3 3 2" xfId="232"/>
    <cellStyle name="Comma 3 3 4" xfId="233"/>
    <cellStyle name="Comma 3 4" xfId="234"/>
    <cellStyle name="Comma 3 5" xfId="235"/>
    <cellStyle name="Comma 3 6" xfId="236"/>
    <cellStyle name="Comma 3 6 2" xfId="237"/>
    <cellStyle name="Comma 3 7" xfId="238"/>
    <cellStyle name="Comma 30" xfId="239"/>
    <cellStyle name="Comma 30 2" xfId="240"/>
    <cellStyle name="Comma 31" xfId="241"/>
    <cellStyle name="Comma 31 2" xfId="242"/>
    <cellStyle name="Comma 32" xfId="243"/>
    <cellStyle name="Comma 32 2" xfId="244"/>
    <cellStyle name="Comma 33" xfId="245"/>
    <cellStyle name="Comma 33 2" xfId="246"/>
    <cellStyle name="Comma 34" xfId="247"/>
    <cellStyle name="Comma 34 2" xfId="248"/>
    <cellStyle name="Comma 35" xfId="249"/>
    <cellStyle name="Comma 35 2" xfId="250"/>
    <cellStyle name="Comma 35 2 2" xfId="251"/>
    <cellStyle name="Comma 35 2 2 2" xfId="252"/>
    <cellStyle name="Comma 35 2 3" xfId="253"/>
    <cellStyle name="Comma 35 3" xfId="254"/>
    <cellStyle name="Comma 35 3 2" xfId="255"/>
    <cellStyle name="Comma 35 4" xfId="256"/>
    <cellStyle name="Comma 36" xfId="257"/>
    <cellStyle name="Comma 36 2" xfId="258"/>
    <cellStyle name="Comma 36 2 2" xfId="259"/>
    <cellStyle name="Comma 36 3" xfId="260"/>
    <cellStyle name="Comma 37" xfId="261"/>
    <cellStyle name="Comma 38" xfId="262"/>
    <cellStyle name="Comma 39" xfId="263"/>
    <cellStyle name="Comma 39 2" xfId="264"/>
    <cellStyle name="Comma 39 3" xfId="265"/>
    <cellStyle name="Comma 4" xfId="266"/>
    <cellStyle name="Comma 4 2" xfId="267"/>
    <cellStyle name="Comma 4 2 2" xfId="268"/>
    <cellStyle name="Comma 4 2 2 2" xfId="269"/>
    <cellStyle name="Comma 4 2 3" xfId="270"/>
    <cellStyle name="Comma 4 3" xfId="271"/>
    <cellStyle name="Comma 4 3 2" xfId="272"/>
    <cellStyle name="Comma 4 3 2 2" xfId="273"/>
    <cellStyle name="Comma 4 3 3" xfId="274"/>
    <cellStyle name="Comma 4 4" xfId="275"/>
    <cellStyle name="Comma 4 5" xfId="276"/>
    <cellStyle name="Comma 5" xfId="277"/>
    <cellStyle name="Comma 5 2" xfId="278"/>
    <cellStyle name="Comma 5 3" xfId="279"/>
    <cellStyle name="Comma 5 4" xfId="280"/>
    <cellStyle name="Comma 6" xfId="281"/>
    <cellStyle name="Comma 6 2" xfId="282"/>
    <cellStyle name="Comma 6 2 2" xfId="283"/>
    <cellStyle name="Comma 6 3" xfId="284"/>
    <cellStyle name="Comma 6 4" xfId="285"/>
    <cellStyle name="Comma 7" xfId="286"/>
    <cellStyle name="Comma 7 2" xfId="287"/>
    <cellStyle name="Comma 8" xfId="288"/>
    <cellStyle name="Comma 8 2" xfId="289"/>
    <cellStyle name="Comma 8 2 2" xfId="290"/>
    <cellStyle name="Comma 8 3" xfId="291"/>
    <cellStyle name="Comma 8 3 2" xfId="292"/>
    <cellStyle name="Comma 8 4" xfId="293"/>
    <cellStyle name="Comma 8 4 2" xfId="294"/>
    <cellStyle name="Comma 8 5" xfId="295"/>
    <cellStyle name="Comma 8 6" xfId="296"/>
    <cellStyle name="Comma 9" xfId="297"/>
    <cellStyle name="Comma 9 2" xfId="298"/>
    <cellStyle name="Comma 9 3" xfId="299"/>
    <cellStyle name="Currency 2" xfId="300"/>
    <cellStyle name="Currency 2 2" xfId="301"/>
    <cellStyle name="Currency 3" xfId="302"/>
    <cellStyle name="Currency 3 2" xfId="303"/>
    <cellStyle name="Dobro" xfId="304"/>
    <cellStyle name="Dobro 2" xfId="305"/>
    <cellStyle name="Explanatory Text 2" xfId="306"/>
    <cellStyle name="Good 2" xfId="307"/>
    <cellStyle name="Good 2 2" xfId="308"/>
    <cellStyle name="Good 3" xfId="309"/>
    <cellStyle name="Heading 1 2" xfId="310"/>
    <cellStyle name="Heading 2 2" xfId="311"/>
    <cellStyle name="Heading 3 2" xfId="312"/>
    <cellStyle name="Heading 4 2" xfId="313"/>
    <cellStyle name="im_00_stavke" xfId="314"/>
    <cellStyle name="Input 2" xfId="315"/>
    <cellStyle name="Input 2 2" xfId="316"/>
    <cellStyle name="Input 3" xfId="317"/>
    <cellStyle name="Isticanje1 2" xfId="318"/>
    <cellStyle name="Isticanje2 2" xfId="319"/>
    <cellStyle name="Isticanje3 2" xfId="320"/>
    <cellStyle name="Isticanje4 2" xfId="321"/>
    <cellStyle name="Isticanje5 2" xfId="322"/>
    <cellStyle name="Isticanje6 2" xfId="323"/>
    <cellStyle name="Izlaz" xfId="324"/>
    <cellStyle name="Izlaz 2" xfId="325"/>
    <cellStyle name="Izračun 2" xfId="326"/>
    <cellStyle name="kolona A" xfId="327"/>
    <cellStyle name="kolona B" xfId="328"/>
    <cellStyle name="kolona C" xfId="329"/>
    <cellStyle name="kolona D" xfId="330"/>
    <cellStyle name="kolona E" xfId="331"/>
    <cellStyle name="kolona F" xfId="332"/>
    <cellStyle name="kolona G" xfId="333"/>
    <cellStyle name="kolona H" xfId="334"/>
    <cellStyle name="Linked Cell 2" xfId="335"/>
    <cellStyle name="Loše 2" xfId="336"/>
    <cellStyle name="Naslov" xfId="337"/>
    <cellStyle name="Naslov 1 2" xfId="338"/>
    <cellStyle name="Naslov 2 2" xfId="339"/>
    <cellStyle name="Naslov 3 2" xfId="340"/>
    <cellStyle name="Naslov 4 2" xfId="341"/>
    <cellStyle name="Naslov 5" xfId="342"/>
    <cellStyle name="Neutral 2" xfId="343"/>
    <cellStyle name="Neutral 2 2" xfId="344"/>
    <cellStyle name="Neutral 3" xfId="345"/>
    <cellStyle name="Neutrale" xfId="346"/>
    <cellStyle name="Neutralno 2" xfId="347"/>
    <cellStyle name="Normal 10" xfId="348"/>
    <cellStyle name="Normal 11" xfId="349"/>
    <cellStyle name="Normal 12" xfId="350"/>
    <cellStyle name="Normal 2" xfId="351"/>
    <cellStyle name="Normal 2 2" xfId="352"/>
    <cellStyle name="Normal 2 2 2" xfId="353"/>
    <cellStyle name="Normal 2 2 2 2" xfId="354"/>
    <cellStyle name="Normal 2 2 2 2 2" xfId="355"/>
    <cellStyle name="Normal 2 2 3" xfId="356"/>
    <cellStyle name="Normal 2 2 4" xfId="357"/>
    <cellStyle name="Normal 2 3" xfId="358"/>
    <cellStyle name="Normal 2_2008-10-10 Busevec - Lekenik procjena ponude" xfId="359"/>
    <cellStyle name="Normal 3" xfId="360"/>
    <cellStyle name="Normal 3 2" xfId="361"/>
    <cellStyle name="Normal 3 2 2" xfId="362"/>
    <cellStyle name="Normal 3 2 3" xfId="363"/>
    <cellStyle name="Normal 3 3" xfId="364"/>
    <cellStyle name="Normal 4" xfId="365"/>
    <cellStyle name="Normal 4 2" xfId="366"/>
    <cellStyle name="Normal 4 2 2" xfId="367"/>
    <cellStyle name="Normal 4 2 2 2" xfId="368"/>
    <cellStyle name="Normal 4 2 3" xfId="369"/>
    <cellStyle name="Normal 4 2 4" xfId="370"/>
    <cellStyle name="Normal 4 2_Troskovnik-Bill of quantities_MZLZ_faza1-phase1_P45_141012" xfId="371"/>
    <cellStyle name="Normal 4 3" xfId="372"/>
    <cellStyle name="Normal 5" xfId="373"/>
    <cellStyle name="Normal 5 2" xfId="374"/>
    <cellStyle name="Normal 6" xfId="375"/>
    <cellStyle name="Normal 6 2" xfId="376"/>
    <cellStyle name="Normal 7" xfId="377"/>
    <cellStyle name="Normal 7 2" xfId="378"/>
    <cellStyle name="Normal 8" xfId="379"/>
    <cellStyle name="Normal 8 2" xfId="380"/>
    <cellStyle name="Normal 8 2 2" xfId="381"/>
    <cellStyle name="Normal 8 3" xfId="382"/>
    <cellStyle name="Normal 8_Troskovnik-Bill of quantities_MZLZ_faza1-phase1_P45_141012" xfId="383"/>
    <cellStyle name="Normal 9" xfId="384"/>
    <cellStyle name="Normal_MP.2002.Prilog 1 2" xfId="385"/>
    <cellStyle name="Normal_MP.2002.Prilog 1 3" xfId="386"/>
    <cellStyle name="Normal1" xfId="387"/>
    <cellStyle name="Normalno" xfId="0" builtinId="0"/>
    <cellStyle name="Normalno 2" xfId="388"/>
    <cellStyle name="Normalno 3" xfId="389"/>
    <cellStyle name="Nota" xfId="390"/>
    <cellStyle name="Note 2" xfId="391"/>
    <cellStyle name="Note 2 2" xfId="392"/>
    <cellStyle name="Note 2 3" xfId="393"/>
    <cellStyle name="Note 3" xfId="394"/>
    <cellStyle name="Note 4" xfId="395"/>
    <cellStyle name="Obično 2" xfId="396"/>
    <cellStyle name="Obično 2 2" xfId="397"/>
    <cellStyle name="Obično 3" xfId="398"/>
    <cellStyle name="Obično_List1" xfId="399"/>
    <cellStyle name="Output 2" xfId="400"/>
    <cellStyle name="Output 2 2" xfId="401"/>
    <cellStyle name="Output 3" xfId="402"/>
    <cellStyle name="Percent 2" xfId="403"/>
    <cellStyle name="Percent 2 2" xfId="404"/>
    <cellStyle name="Percent 2 3" xfId="405"/>
    <cellStyle name="Percent 3" xfId="406"/>
    <cellStyle name="Percent 3 2" xfId="407"/>
    <cellStyle name="Percent 3 2 2" xfId="408"/>
    <cellStyle name="Percent 3 2 3" xfId="409"/>
    <cellStyle name="Percent 3 3" xfId="410"/>
    <cellStyle name="Percent 3 4" xfId="411"/>
    <cellStyle name="Percent 4" xfId="412"/>
    <cellStyle name="Povezana ćelija 2" xfId="413"/>
    <cellStyle name="Provjera ćelije 2" xfId="414"/>
    <cellStyle name="Standard" xfId="415"/>
    <cellStyle name="Stil 1" xfId="416"/>
    <cellStyle name="Stil 1 2" xfId="417"/>
    <cellStyle name="Stil 1 3" xfId="418"/>
    <cellStyle name="Stile 1" xfId="419"/>
    <cellStyle name="Style 1" xfId="420"/>
    <cellStyle name="Style 1 2" xfId="421"/>
    <cellStyle name="Style 1 3" xfId="422"/>
    <cellStyle name="Tekst objašnjenja 2" xfId="423"/>
    <cellStyle name="Tekst upozorenja" xfId="424"/>
    <cellStyle name="Tekst upozorenja 2" xfId="425"/>
    <cellStyle name="Testo avviso" xfId="426"/>
    <cellStyle name="Testo descrittivo" xfId="427"/>
    <cellStyle name="Title 2" xfId="428"/>
    <cellStyle name="Titolo" xfId="429"/>
    <cellStyle name="Titolo 1" xfId="430"/>
    <cellStyle name="Titolo 2" xfId="431"/>
    <cellStyle name="Titolo 3" xfId="432"/>
    <cellStyle name="Titolo 4" xfId="433"/>
    <cellStyle name="Total 2" xfId="434"/>
    <cellStyle name="Totale" xfId="435"/>
    <cellStyle name="Ukupni zbroj 2" xfId="436"/>
    <cellStyle name="Ukupno" xfId="437"/>
    <cellStyle name="Ukupno 2" xfId="438"/>
    <cellStyle name="Unos 2" xfId="439"/>
    <cellStyle name="Valore non valido" xfId="440"/>
    <cellStyle name="Valore valido" xfId="441"/>
    <cellStyle name="Warning Text 2" xfId="442"/>
    <cellStyle name="Zarez" xfId="443" builtinId="3"/>
    <cellStyle name="Zarez 2" xfId="444"/>
    <cellStyle name="Zarez 2 2" xfId="445"/>
    <cellStyle name="Zarez 3" xfId="44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S1494"/>
  <sheetViews>
    <sheetView tabSelected="1" view="pageBreakPreview" zoomScale="80" zoomScaleNormal="100" zoomScaleSheetLayoutView="80" workbookViewId="0">
      <selection activeCell="B825" sqref="B825"/>
    </sheetView>
  </sheetViews>
  <sheetFormatPr defaultRowHeight="13.2"/>
  <cols>
    <col min="1" max="1" width="5" style="1" customWidth="1"/>
    <col min="2" max="2" width="42.33203125" style="5" customWidth="1"/>
    <col min="3" max="3" width="10.33203125" style="9" customWidth="1"/>
    <col min="4" max="4" width="12.6640625" style="11" bestFit="1" customWidth="1"/>
    <col min="5" max="5" width="12.6640625" style="7" bestFit="1" customWidth="1"/>
    <col min="6" max="6" width="15" style="7" customWidth="1"/>
    <col min="7" max="7" width="11.6640625" bestFit="1" customWidth="1"/>
    <col min="8" max="8" width="8.88671875" customWidth="1"/>
    <col min="20" max="20" width="12" bestFit="1" customWidth="1"/>
  </cols>
  <sheetData>
    <row r="1" spans="1:7">
      <c r="A1" s="871" t="s">
        <v>89</v>
      </c>
      <c r="B1" s="872"/>
      <c r="C1" s="259" t="s">
        <v>308</v>
      </c>
      <c r="D1" s="260"/>
      <c r="E1" s="260"/>
      <c r="F1" s="261"/>
      <c r="G1" s="12"/>
    </row>
    <row r="2" spans="1:7">
      <c r="A2" s="873" t="s">
        <v>90</v>
      </c>
      <c r="B2" s="874"/>
      <c r="C2" s="262" t="s">
        <v>470</v>
      </c>
      <c r="D2" s="263"/>
      <c r="E2" s="263"/>
      <c r="F2" s="264"/>
    </row>
    <row r="3" spans="1:7" ht="12" customHeight="1">
      <c r="A3" s="875" t="s">
        <v>505</v>
      </c>
      <c r="B3" s="872"/>
      <c r="C3" s="884" t="s">
        <v>309</v>
      </c>
      <c r="D3" s="885"/>
      <c r="E3" s="885"/>
      <c r="F3" s="886"/>
    </row>
    <row r="4" spans="1:7">
      <c r="A4" s="876" t="s">
        <v>506</v>
      </c>
      <c r="B4" s="877"/>
      <c r="C4" s="887" t="s">
        <v>91</v>
      </c>
      <c r="D4" s="888"/>
      <c r="E4" s="888"/>
      <c r="F4" s="41" t="s">
        <v>471</v>
      </c>
    </row>
    <row r="5" spans="1:7">
      <c r="A5" s="4"/>
      <c r="B5" s="6"/>
      <c r="C5" s="34"/>
      <c r="D5" s="37"/>
      <c r="E5" s="32"/>
      <c r="F5" s="32"/>
    </row>
    <row r="6" spans="1:7">
      <c r="A6" s="4"/>
      <c r="B6" s="6"/>
      <c r="C6" s="34"/>
      <c r="D6" s="37"/>
      <c r="E6" s="32"/>
      <c r="F6" s="32"/>
    </row>
    <row r="7" spans="1:7" ht="28.5" customHeight="1">
      <c r="A7" s="38" t="s">
        <v>48</v>
      </c>
      <c r="B7" s="38" t="s">
        <v>1</v>
      </c>
      <c r="C7" s="39" t="s">
        <v>2</v>
      </c>
      <c r="D7" s="40" t="s">
        <v>3</v>
      </c>
      <c r="E7" s="40" t="s">
        <v>4</v>
      </c>
      <c r="F7" s="40" t="s">
        <v>5</v>
      </c>
    </row>
    <row r="8" spans="1:7" s="25" customFormat="1" ht="16.5" customHeight="1">
      <c r="A8" s="27"/>
      <c r="B8" s="28"/>
      <c r="C8" s="29"/>
      <c r="D8" s="30"/>
      <c r="E8" s="30"/>
      <c r="F8" s="31"/>
    </row>
    <row r="9" spans="1:7" s="25" customFormat="1" ht="16.5" customHeight="1">
      <c r="A9" s="33" t="s">
        <v>96</v>
      </c>
      <c r="B9" s="866" t="s">
        <v>49</v>
      </c>
      <c r="C9" s="867"/>
      <c r="D9" s="867"/>
      <c r="E9" s="867"/>
      <c r="F9" s="868"/>
    </row>
    <row r="10" spans="1:7" s="25" customFormat="1" ht="16.5" customHeight="1">
      <c r="A10" s="27"/>
      <c r="B10" s="27"/>
      <c r="C10" s="29"/>
      <c r="D10" s="30"/>
      <c r="E10" s="30"/>
      <c r="F10" s="30"/>
    </row>
    <row r="11" spans="1:7" s="25" customFormat="1" ht="145.19999999999999">
      <c r="A11" s="71" t="s">
        <v>7</v>
      </c>
      <c r="B11" s="54" t="s">
        <v>359</v>
      </c>
      <c r="C11" s="13" t="s">
        <v>31</v>
      </c>
      <c r="D11" s="70">
        <v>2440</v>
      </c>
      <c r="E11" s="36"/>
      <c r="F11" s="36">
        <f>D11*E11</f>
        <v>0</v>
      </c>
    </row>
    <row r="12" spans="1:7" s="25" customFormat="1">
      <c r="A12" s="71"/>
      <c r="B12" s="54"/>
      <c r="C12" s="69"/>
      <c r="D12" s="70"/>
      <c r="E12" s="36"/>
      <c r="F12" s="36"/>
    </row>
    <row r="13" spans="1:7" s="25" customFormat="1">
      <c r="A13" s="43"/>
      <c r="B13" s="44" t="s">
        <v>43</v>
      </c>
      <c r="C13" s="45"/>
      <c r="D13" s="46"/>
      <c r="E13" s="47"/>
      <c r="F13" s="48">
        <f>SUM(F10:F12)</f>
        <v>0</v>
      </c>
    </row>
    <row r="14" spans="1:7" s="25" customFormat="1" ht="16.5" customHeight="1">
      <c r="A14" s="27"/>
      <c r="B14" s="27"/>
      <c r="C14" s="29"/>
      <c r="D14" s="30"/>
      <c r="E14" s="30"/>
      <c r="F14" s="30"/>
    </row>
    <row r="15" spans="1:7" s="25" customFormat="1" ht="16.5" customHeight="1">
      <c r="A15" s="33" t="s">
        <v>7</v>
      </c>
      <c r="B15" s="881" t="s">
        <v>97</v>
      </c>
      <c r="C15" s="882"/>
      <c r="D15" s="882"/>
      <c r="E15" s="882"/>
      <c r="F15" s="883"/>
    </row>
    <row r="16" spans="1:7" s="25" customFormat="1" ht="16.5" customHeight="1">
      <c r="A16" s="27"/>
      <c r="B16" s="27"/>
      <c r="C16" s="29"/>
      <c r="D16" s="30"/>
      <c r="E16" s="30"/>
      <c r="F16" s="30"/>
    </row>
    <row r="17" spans="1:13" s="25" customFormat="1" ht="26.4">
      <c r="A17" s="71" t="s">
        <v>7</v>
      </c>
      <c r="B17" s="54" t="s">
        <v>405</v>
      </c>
      <c r="C17" s="16" t="s">
        <v>51</v>
      </c>
      <c r="D17" s="70">
        <v>1.5</v>
      </c>
      <c r="E17" s="36"/>
      <c r="F17" s="36">
        <f>D17*E17</f>
        <v>0</v>
      </c>
      <c r="L17" s="169"/>
      <c r="M17" s="169"/>
    </row>
    <row r="18" spans="1:13" s="25" customFormat="1" ht="16.5" customHeight="1">
      <c r="A18" s="27"/>
      <c r="B18" s="27"/>
      <c r="C18" s="29"/>
      <c r="D18" s="30"/>
      <c r="E18" s="30"/>
      <c r="F18" s="30"/>
    </row>
    <row r="19" spans="1:13" s="25" customFormat="1" ht="52.8">
      <c r="A19" s="71" t="s">
        <v>8</v>
      </c>
      <c r="B19" s="54" t="s">
        <v>360</v>
      </c>
      <c r="C19" s="16" t="s">
        <v>51</v>
      </c>
      <c r="D19" s="73">
        <v>1.95</v>
      </c>
      <c r="E19" s="36"/>
      <c r="F19" s="36">
        <f>D19*E19</f>
        <v>0</v>
      </c>
    </row>
    <row r="20" spans="1:13" s="25" customFormat="1">
      <c r="A20" s="71"/>
      <c r="B20" s="54"/>
      <c r="C20" s="16"/>
      <c r="D20" s="73"/>
      <c r="E20" s="36"/>
      <c r="F20" s="36"/>
    </row>
    <row r="21" spans="1:13" s="25" customFormat="1" ht="158.4">
      <c r="A21" s="71" t="s">
        <v>24</v>
      </c>
      <c r="B21" s="54" t="s">
        <v>406</v>
      </c>
      <c r="C21" s="16" t="s">
        <v>51</v>
      </c>
      <c r="D21" s="73">
        <v>1.3</v>
      </c>
      <c r="E21" s="36"/>
      <c r="F21" s="36">
        <f>D21*E21</f>
        <v>0</v>
      </c>
    </row>
    <row r="22" spans="1:13" s="25" customFormat="1">
      <c r="A22" s="71"/>
      <c r="B22" s="54"/>
      <c r="C22" s="16"/>
      <c r="D22" s="73"/>
      <c r="E22" s="36"/>
      <c r="F22" s="36"/>
    </row>
    <row r="23" spans="1:13" s="25" customFormat="1" ht="118.8">
      <c r="A23" s="71" t="s">
        <v>25</v>
      </c>
      <c r="B23" s="54" t="s">
        <v>407</v>
      </c>
      <c r="C23" s="16" t="s">
        <v>51</v>
      </c>
      <c r="D23" s="73">
        <v>0.2</v>
      </c>
      <c r="E23" s="36"/>
      <c r="F23" s="36">
        <f>D23*E23</f>
        <v>0</v>
      </c>
    </row>
    <row r="24" spans="1:13" s="25" customFormat="1" ht="16.5" customHeight="1">
      <c r="A24" s="27"/>
      <c r="B24" s="54"/>
      <c r="C24" s="29"/>
      <c r="D24" s="30"/>
      <c r="E24" s="30"/>
      <c r="F24" s="30"/>
    </row>
    <row r="25" spans="1:13" s="25" customFormat="1" ht="200.25" customHeight="1">
      <c r="A25" s="71" t="s">
        <v>27</v>
      </c>
      <c r="B25" s="821" t="s">
        <v>546</v>
      </c>
      <c r="C25" s="72" t="s">
        <v>56</v>
      </c>
      <c r="D25" s="74">
        <v>200</v>
      </c>
      <c r="E25" s="73"/>
      <c r="F25" s="36">
        <f>D25*E25</f>
        <v>0</v>
      </c>
    </row>
    <row r="26" spans="1:13" s="25" customFormat="1" ht="16.5" customHeight="1">
      <c r="A26" s="27"/>
      <c r="B26" s="27"/>
      <c r="C26" s="29"/>
      <c r="D26" s="30"/>
      <c r="E26" s="30"/>
      <c r="F26" s="30"/>
    </row>
    <row r="27" spans="1:13" s="25" customFormat="1" ht="78.75" customHeight="1">
      <c r="A27" s="71" t="s">
        <v>98</v>
      </c>
      <c r="B27" s="821" t="s">
        <v>547</v>
      </c>
      <c r="C27" s="72" t="s">
        <v>12</v>
      </c>
      <c r="D27" s="74">
        <v>1</v>
      </c>
      <c r="E27" s="73"/>
      <c r="F27" s="36">
        <f>D27*E27</f>
        <v>0</v>
      </c>
    </row>
    <row r="28" spans="1:13" s="25" customFormat="1">
      <c r="A28" s="71"/>
      <c r="B28" s="54"/>
      <c r="C28" s="72"/>
      <c r="D28" s="30"/>
      <c r="E28" s="30"/>
      <c r="F28" s="30"/>
    </row>
    <row r="29" spans="1:13" s="25" customFormat="1">
      <c r="A29" s="71"/>
      <c r="B29" s="54"/>
      <c r="C29" s="72"/>
      <c r="D29" s="74"/>
      <c r="E29" s="73"/>
      <c r="F29" s="36"/>
    </row>
    <row r="30" spans="1:13" s="25" customFormat="1" ht="16.5" customHeight="1">
      <c r="A30" s="43"/>
      <c r="B30" s="44" t="s">
        <v>43</v>
      </c>
      <c r="C30" s="45"/>
      <c r="D30" s="46"/>
      <c r="E30" s="47"/>
      <c r="F30" s="48">
        <f>SUM(F17:F28)</f>
        <v>0</v>
      </c>
    </row>
    <row r="31" spans="1:13" s="25" customFormat="1" ht="16.5" customHeight="1">
      <c r="A31" s="27"/>
      <c r="B31" s="66"/>
      <c r="C31" s="67"/>
      <c r="D31" s="68"/>
      <c r="E31" s="68"/>
      <c r="F31" s="68"/>
    </row>
    <row r="32" spans="1:13" ht="13.8">
      <c r="A32" s="33" t="s">
        <v>8</v>
      </c>
      <c r="B32" s="866" t="s">
        <v>62</v>
      </c>
      <c r="C32" s="867"/>
      <c r="D32" s="867"/>
      <c r="E32" s="867"/>
      <c r="F32" s="868"/>
    </row>
    <row r="33" spans="1:6">
      <c r="A33" s="14"/>
      <c r="B33" s="18"/>
      <c r="C33" s="8"/>
      <c r="F33" s="21"/>
    </row>
    <row r="34" spans="1:6">
      <c r="A34" s="14"/>
      <c r="B34" s="12" t="s">
        <v>71</v>
      </c>
      <c r="C34" s="632"/>
      <c r="D34" s="681"/>
      <c r="E34" s="653"/>
      <c r="F34" s="21"/>
    </row>
    <row r="35" spans="1:6" ht="310.5" customHeight="1">
      <c r="A35" s="14"/>
      <c r="B35" s="642" t="s">
        <v>72</v>
      </c>
      <c r="C35" s="632"/>
      <c r="D35" s="681"/>
      <c r="E35" s="653"/>
      <c r="F35" s="21"/>
    </row>
    <row r="36" spans="1:6" ht="300" customHeight="1">
      <c r="A36" s="14"/>
      <c r="B36" s="642" t="s">
        <v>73</v>
      </c>
      <c r="C36" s="632"/>
      <c r="D36" s="681"/>
      <c r="E36" s="653"/>
      <c r="F36" s="21"/>
    </row>
    <row r="37" spans="1:6">
      <c r="A37" s="14"/>
      <c r="B37" s="18"/>
      <c r="C37" s="692"/>
      <c r="D37" s="693"/>
      <c r="E37" s="694"/>
      <c r="F37" s="677"/>
    </row>
    <row r="38" spans="1:6">
      <c r="A38" s="690" t="s">
        <v>6</v>
      </c>
      <c r="B38" s="878" t="s">
        <v>49</v>
      </c>
      <c r="C38" s="879"/>
      <c r="D38" s="879"/>
      <c r="E38" s="879"/>
      <c r="F38" s="880"/>
    </row>
    <row r="39" spans="1:6" ht="15.6">
      <c r="A39" s="656"/>
      <c r="B39" s="657"/>
      <c r="C39" s="645"/>
      <c r="D39" s="646"/>
      <c r="E39" s="647"/>
      <c r="F39" s="648"/>
    </row>
    <row r="40" spans="1:6" ht="26.4">
      <c r="A40" s="14" t="s">
        <v>7</v>
      </c>
      <c r="B40" s="641" t="s">
        <v>408</v>
      </c>
      <c r="C40" s="630"/>
      <c r="D40" s="637"/>
      <c r="E40" s="638"/>
      <c r="F40" s="639"/>
    </row>
    <row r="41" spans="1:6" ht="145.19999999999999">
      <c r="A41"/>
      <c r="B41" s="642" t="s">
        <v>199</v>
      </c>
      <c r="C41" s="13" t="s">
        <v>31</v>
      </c>
      <c r="D41" s="664">
        <v>1678</v>
      </c>
      <c r="E41" s="663"/>
      <c r="F41" s="36">
        <f>D41*E41</f>
        <v>0</v>
      </c>
    </row>
    <row r="42" spans="1:6">
      <c r="A42"/>
      <c r="B42" s="642"/>
      <c r="C42" s="13"/>
      <c r="D42" s="664"/>
      <c r="E42" s="663"/>
      <c r="F42" s="679"/>
    </row>
    <row r="43" spans="1:6" ht="78.75" customHeight="1">
      <c r="A43" s="680" t="s">
        <v>8</v>
      </c>
      <c r="B43" s="309" t="s">
        <v>106</v>
      </c>
      <c r="C43" s="769"/>
      <c r="D43" s="664"/>
      <c r="E43" s="663"/>
      <c r="F43" s="679"/>
    </row>
    <row r="44" spans="1:6" ht="79.2">
      <c r="A44"/>
      <c r="B44" s="642" t="s">
        <v>107</v>
      </c>
      <c r="C44" s="13" t="s">
        <v>31</v>
      </c>
      <c r="D44" s="701">
        <v>930</v>
      </c>
      <c r="E44" s="36"/>
      <c r="F44" s="36">
        <f>D44*E44</f>
        <v>0</v>
      </c>
    </row>
    <row r="45" spans="1:6">
      <c r="A45"/>
      <c r="B45" s="642"/>
      <c r="C45" s="13"/>
      <c r="D45" s="664"/>
      <c r="E45" s="663"/>
      <c r="F45" s="679"/>
    </row>
    <row r="46" spans="1:6">
      <c r="A46" s="15" t="s">
        <v>24</v>
      </c>
      <c r="B46" s="633" t="s">
        <v>32</v>
      </c>
      <c r="C46"/>
      <c r="D46" s="658"/>
      <c r="E46" s="635"/>
      <c r="F46" s="631"/>
    </row>
    <row r="47" spans="1:6" ht="225" customHeight="1">
      <c r="A47"/>
      <c r="B47" s="678" t="s">
        <v>41</v>
      </c>
      <c r="C47" s="13" t="s">
        <v>61</v>
      </c>
      <c r="D47" s="702">
        <v>1</v>
      </c>
      <c r="E47" s="662"/>
      <c r="F47" s="36">
        <f>D47*E47</f>
        <v>0</v>
      </c>
    </row>
    <row r="48" spans="1:6">
      <c r="A48"/>
      <c r="B48" s="678"/>
      <c r="C48" s="13"/>
      <c r="D48" s="659"/>
      <c r="E48" s="662"/>
      <c r="F48" s="661"/>
    </row>
    <row r="49" spans="1:6">
      <c r="A49" s="668"/>
      <c r="B49" s="672" t="s">
        <v>50</v>
      </c>
      <c r="C49" s="669"/>
      <c r="D49" s="670"/>
      <c r="E49" s="671"/>
      <c r="F49" s="667">
        <f>SUM(F41:F48)</f>
        <v>0</v>
      </c>
    </row>
    <row r="50" spans="1:6">
      <c r="A50"/>
      <c r="B50" s="697"/>
      <c r="C50" s="698"/>
      <c r="D50" s="699"/>
      <c r="E50" s="696"/>
      <c r="F50" s="696"/>
    </row>
    <row r="51" spans="1:6">
      <c r="A51" s="691" t="s">
        <v>9</v>
      </c>
      <c r="B51" s="859" t="s">
        <v>109</v>
      </c>
      <c r="C51" s="860"/>
      <c r="D51" s="860"/>
      <c r="E51" s="860"/>
      <c r="F51" s="861"/>
    </row>
    <row r="52" spans="1:6">
      <c r="A52"/>
      <c r="B52" s="2"/>
      <c r="C52" s="8"/>
      <c r="D52" s="659"/>
      <c r="E52" s="640"/>
      <c r="F52" s="636"/>
    </row>
    <row r="53" spans="1:6" ht="175.5" customHeight="1">
      <c r="A53" s="71" t="s">
        <v>7</v>
      </c>
      <c r="B53" s="54" t="s">
        <v>409</v>
      </c>
      <c r="C53" s="16" t="s">
        <v>51</v>
      </c>
      <c r="D53" s="701">
        <v>186</v>
      </c>
      <c r="E53" s="711"/>
      <c r="F53" s="36">
        <f>D53*E53</f>
        <v>0</v>
      </c>
    </row>
    <row r="54" spans="1:6">
      <c r="A54"/>
      <c r="B54" s="2"/>
      <c r="C54" s="632"/>
      <c r="D54" s="703"/>
      <c r="E54" s="640"/>
      <c r="F54" s="635"/>
    </row>
    <row r="55" spans="1:6">
      <c r="A55" s="56" t="s">
        <v>8</v>
      </c>
      <c r="B55" s="714" t="s">
        <v>108</v>
      </c>
      <c r="C55" s="632"/>
      <c r="D55" s="703"/>
      <c r="E55" s="640"/>
      <c r="F55" s="635"/>
    </row>
    <row r="56" spans="1:6" ht="178.5" customHeight="1">
      <c r="A56" s="700"/>
      <c r="B56" s="715" t="s">
        <v>200</v>
      </c>
      <c r="C56" s="16" t="s">
        <v>51</v>
      </c>
      <c r="D56" s="701">
        <v>774</v>
      </c>
      <c r="E56" s="711"/>
      <c r="F56" s="36">
        <f>D56*E56</f>
        <v>0</v>
      </c>
    </row>
    <row r="57" spans="1:6">
      <c r="A57" s="700"/>
      <c r="B57" s="713"/>
      <c r="C57" s="627"/>
      <c r="D57" s="712"/>
      <c r="E57" s="711"/>
      <c r="F57" s="711"/>
    </row>
    <row r="58" spans="1:6">
      <c r="A58" s="56" t="s">
        <v>24</v>
      </c>
      <c r="B58" s="716" t="s">
        <v>110</v>
      </c>
      <c r="C58" s="627"/>
      <c r="D58" s="712"/>
      <c r="E58" s="711"/>
      <c r="F58" s="711"/>
    </row>
    <row r="59" spans="1:6" ht="195.75" customHeight="1">
      <c r="A59" s="700"/>
      <c r="B59" s="715" t="s">
        <v>410</v>
      </c>
      <c r="C59" s="16" t="s">
        <v>51</v>
      </c>
      <c r="D59" s="701">
        <v>75</v>
      </c>
      <c r="E59" s="711"/>
      <c r="F59" s="36">
        <f>D59*E59</f>
        <v>0</v>
      </c>
    </row>
    <row r="60" spans="1:6">
      <c r="A60" s="700"/>
      <c r="B60" s="713"/>
      <c r="C60" s="627"/>
      <c r="D60" s="712"/>
      <c r="E60" s="711"/>
      <c r="F60" s="711"/>
    </row>
    <row r="61" spans="1:6">
      <c r="A61" s="56" t="s">
        <v>0</v>
      </c>
      <c r="B61" s="716" t="s">
        <v>111</v>
      </c>
      <c r="C61" s="627"/>
      <c r="D61" s="712"/>
      <c r="E61" s="711"/>
      <c r="F61" s="711"/>
    </row>
    <row r="62" spans="1:6" ht="215.25" customHeight="1">
      <c r="A62" s="700"/>
      <c r="B62" s="715" t="s">
        <v>112</v>
      </c>
      <c r="C62" s="13" t="s">
        <v>31</v>
      </c>
      <c r="D62" s="701">
        <v>1678</v>
      </c>
      <c r="E62" s="36"/>
      <c r="F62" s="36">
        <f>D62*E62</f>
        <v>0</v>
      </c>
    </row>
    <row r="63" spans="1:6" ht="13.5" customHeight="1">
      <c r="A63" s="700"/>
      <c r="B63" s="713"/>
      <c r="C63" s="627"/>
      <c r="D63" s="712"/>
      <c r="E63" s="711"/>
      <c r="F63" s="711"/>
    </row>
    <row r="64" spans="1:6" ht="15.6">
      <c r="A64" s="56" t="s">
        <v>27</v>
      </c>
      <c r="B64" s="717" t="s">
        <v>113</v>
      </c>
      <c r="C64" s="13" t="s">
        <v>31</v>
      </c>
      <c r="D64" s="701">
        <v>143</v>
      </c>
      <c r="E64" s="36"/>
      <c r="F64" s="36">
        <f>D64*E64</f>
        <v>0</v>
      </c>
    </row>
    <row r="65" spans="1:7" ht="12" customHeight="1">
      <c r="A65" s="700"/>
      <c r="B65" s="713"/>
      <c r="C65" s="627"/>
      <c r="D65" s="712"/>
      <c r="E65" s="711"/>
      <c r="F65" s="711"/>
    </row>
    <row r="66" spans="1:7">
      <c r="A66" s="668"/>
      <c r="B66" s="672" t="s">
        <v>544</v>
      </c>
      <c r="C66" s="669"/>
      <c r="D66" s="670"/>
      <c r="E66" s="671"/>
      <c r="F66" s="667">
        <f>SUM(F53:F65)</f>
        <v>0</v>
      </c>
    </row>
    <row r="67" spans="1:7" ht="12.75" customHeight="1">
      <c r="A67" s="700"/>
      <c r="B67" s="713"/>
      <c r="C67" s="627"/>
      <c r="D67" s="712"/>
      <c r="E67" s="711"/>
      <c r="F67" s="711"/>
    </row>
    <row r="68" spans="1:7">
      <c r="A68" s="691" t="s">
        <v>11</v>
      </c>
      <c r="B68" s="859" t="s">
        <v>52</v>
      </c>
      <c r="C68" s="860"/>
      <c r="D68" s="860"/>
      <c r="E68" s="860"/>
      <c r="F68" s="861"/>
    </row>
    <row r="69" spans="1:7" ht="14.25" customHeight="1">
      <c r="A69" s="709"/>
      <c r="B69" s="2"/>
      <c r="C69" s="632"/>
      <c r="D69" s="703"/>
      <c r="E69" s="640"/>
      <c r="F69" s="635"/>
    </row>
    <row r="70" spans="1:7" ht="13.5" customHeight="1">
      <c r="A70" s="56" t="s">
        <v>7</v>
      </c>
      <c r="B70" s="716" t="s">
        <v>114</v>
      </c>
      <c r="C70" s="632"/>
      <c r="D70" s="703"/>
      <c r="E70" s="640"/>
      <c r="F70" s="635"/>
    </row>
    <row r="71" spans="1:7" ht="357" customHeight="1">
      <c r="A71" s="700"/>
      <c r="B71" s="54" t="s">
        <v>115</v>
      </c>
      <c r="C71" s="16" t="s">
        <v>51</v>
      </c>
      <c r="D71" s="684">
        <v>88</v>
      </c>
      <c r="E71" s="682"/>
      <c r="F71" s="36">
        <f>D71*E71</f>
        <v>0</v>
      </c>
    </row>
    <row r="72" spans="1:7">
      <c r="A72"/>
      <c r="B72" s="2"/>
      <c r="C72" s="632"/>
      <c r="D72" s="703"/>
      <c r="E72" s="640"/>
      <c r="F72" s="635"/>
    </row>
    <row r="73" spans="1:7">
      <c r="A73" s="71" t="s">
        <v>8</v>
      </c>
      <c r="B73" s="716" t="s">
        <v>116</v>
      </c>
      <c r="C73" s="632"/>
      <c r="D73" s="703"/>
      <c r="E73" s="640"/>
      <c r="F73" s="635"/>
    </row>
    <row r="74" spans="1:7" ht="292.5" customHeight="1">
      <c r="A74" s="700"/>
      <c r="B74" s="715" t="s">
        <v>411</v>
      </c>
      <c r="C74" s="8"/>
      <c r="D74" s="705"/>
      <c r="E74" s="640"/>
      <c r="F74" s="635"/>
      <c r="G74" s="283"/>
    </row>
    <row r="75" spans="1:7" s="170" customFormat="1" ht="13.8">
      <c r="A75"/>
      <c r="B75" s="715" t="s">
        <v>117</v>
      </c>
      <c r="C75" s="16" t="s">
        <v>51</v>
      </c>
      <c r="D75" s="684">
        <v>592</v>
      </c>
      <c r="E75" s="682"/>
      <c r="F75" s="36">
        <f>D75*E75</f>
        <v>0</v>
      </c>
      <c r="G75" s="283"/>
    </row>
    <row r="76" spans="1:7" s="170" customFormat="1" ht="13.8">
      <c r="A76"/>
      <c r="B76" s="715" t="s">
        <v>201</v>
      </c>
      <c r="C76" s="16" t="s">
        <v>51</v>
      </c>
      <c r="D76" s="684">
        <v>146</v>
      </c>
      <c r="E76" s="682"/>
      <c r="F76" s="36">
        <f>D76*E76</f>
        <v>0</v>
      </c>
      <c r="G76" s="283"/>
    </row>
    <row r="77" spans="1:7" s="170" customFormat="1">
      <c r="A77"/>
      <c r="B77" s="715"/>
      <c r="C77" s="16"/>
      <c r="D77" s="684"/>
      <c r="E77" s="682"/>
      <c r="F77" s="710"/>
      <c r="G77" s="283"/>
    </row>
    <row r="78" spans="1:7" s="170" customFormat="1" ht="26.4">
      <c r="A78" s="71" t="s">
        <v>24</v>
      </c>
      <c r="B78" s="714" t="s">
        <v>412</v>
      </c>
      <c r="C78" s="16"/>
      <c r="D78" s="684"/>
      <c r="E78" s="682"/>
      <c r="F78" s="710"/>
      <c r="G78" s="283"/>
    </row>
    <row r="79" spans="1:7" s="170" customFormat="1" ht="171" customHeight="1">
      <c r="A79" s="700"/>
      <c r="B79" s="718" t="s">
        <v>118</v>
      </c>
      <c r="C79" s="8"/>
      <c r="D79" s="705"/>
      <c r="E79" s="640"/>
      <c r="F79" s="635"/>
      <c r="G79" s="283"/>
    </row>
    <row r="80" spans="1:7" s="170" customFormat="1" ht="15.6">
      <c r="A80" s="700"/>
      <c r="B80" s="716" t="s">
        <v>119</v>
      </c>
      <c r="C80" s="13" t="s">
        <v>31</v>
      </c>
      <c r="D80" s="701">
        <v>1314</v>
      </c>
      <c r="E80" s="36"/>
      <c r="F80" s="36">
        <f>D80*E80</f>
        <v>0</v>
      </c>
      <c r="G80" s="283"/>
    </row>
    <row r="81" spans="1:8" s="170" customFormat="1" ht="13.5" customHeight="1">
      <c r="A81" s="700"/>
      <c r="B81" s="704"/>
      <c r="C81" s="707"/>
      <c r="D81" s="701"/>
      <c r="E81" s="36"/>
      <c r="F81" s="36"/>
      <c r="G81" s="283"/>
    </row>
    <row r="82" spans="1:8" s="170" customFormat="1" ht="26.4">
      <c r="A82" s="71" t="s">
        <v>25</v>
      </c>
      <c r="B82" s="714" t="s">
        <v>413</v>
      </c>
      <c r="C82" s="707"/>
      <c r="D82" s="701"/>
      <c r="E82" s="36"/>
      <c r="F82" s="36"/>
      <c r="G82" s="283"/>
    </row>
    <row r="83" spans="1:8" s="170" customFormat="1" ht="147" customHeight="1">
      <c r="A83"/>
      <c r="B83" s="720" t="s">
        <v>414</v>
      </c>
      <c r="C83" s="707"/>
      <c r="D83" s="701"/>
      <c r="E83" s="36"/>
      <c r="F83" s="36"/>
      <c r="G83" s="283"/>
    </row>
    <row r="84" spans="1:8" s="170" customFormat="1" ht="15.75" hidden="1" customHeight="1">
      <c r="A84"/>
      <c r="B84" s="716" t="s">
        <v>120</v>
      </c>
      <c r="C84" s="13" t="s">
        <v>31</v>
      </c>
      <c r="D84" s="701">
        <v>1314</v>
      </c>
      <c r="E84" s="36">
        <v>47</v>
      </c>
      <c r="F84" s="36">
        <v>61758</v>
      </c>
      <c r="G84" s="283"/>
    </row>
    <row r="85" spans="1:8" s="170" customFormat="1">
      <c r="A85" s="71"/>
      <c r="B85" s="708"/>
      <c r="C85" s="707"/>
      <c r="D85" s="701"/>
      <c r="E85" s="36"/>
      <c r="F85" s="36"/>
      <c r="G85" s="283"/>
    </row>
    <row r="86" spans="1:8" s="170" customFormat="1">
      <c r="A86" s="15" t="s">
        <v>27</v>
      </c>
      <c r="B86" s="706" t="s">
        <v>44</v>
      </c>
      <c r="C86" s="650"/>
      <c r="D86" s="665"/>
      <c r="E86" s="651"/>
      <c r="F86" s="651"/>
      <c r="G86" s="283"/>
    </row>
    <row r="87" spans="1:8" s="170" customFormat="1" ht="100.5" customHeight="1">
      <c r="A87" s="629"/>
      <c r="B87" s="652" t="s">
        <v>45</v>
      </c>
      <c r="C87" s="16" t="s">
        <v>51</v>
      </c>
      <c r="D87" s="682">
        <v>73</v>
      </c>
      <c r="E87" s="719"/>
      <c r="F87" s="36">
        <f>D87*E87</f>
        <v>0</v>
      </c>
      <c r="G87" s="283"/>
    </row>
    <row r="88" spans="1:8" s="170" customFormat="1">
      <c r="A88" s="629"/>
      <c r="B88" s="652"/>
      <c r="C88" s="16"/>
      <c r="D88" s="682"/>
      <c r="E88" s="719"/>
      <c r="F88" s="685"/>
      <c r="G88" s="283"/>
    </row>
    <row r="89" spans="1:8" s="170" customFormat="1">
      <c r="A89" s="15" t="s">
        <v>98</v>
      </c>
      <c r="B89" s="652" t="s">
        <v>415</v>
      </c>
      <c r="C89" s="16"/>
      <c r="D89" s="682"/>
      <c r="E89" s="719"/>
      <c r="F89" s="685"/>
      <c r="G89" s="283"/>
      <c r="H89" s="173"/>
    </row>
    <row r="90" spans="1:8" s="170" customFormat="1" ht="188.25" customHeight="1">
      <c r="A90"/>
      <c r="B90" s="689" t="s">
        <v>121</v>
      </c>
      <c r="C90" s="687" t="s">
        <v>26</v>
      </c>
      <c r="D90" s="721">
        <v>7300</v>
      </c>
      <c r="E90" s="36"/>
      <c r="F90" s="36">
        <f>D90*E90</f>
        <v>0</v>
      </c>
      <c r="G90" s="283"/>
      <c r="H90" s="173"/>
    </row>
    <row r="91" spans="1:8" s="170" customFormat="1">
      <c r="A91" s="15"/>
      <c r="B91" s="652"/>
      <c r="C91" s="687"/>
      <c r="D91" s="721"/>
      <c r="E91" s="36"/>
      <c r="F91" s="685"/>
      <c r="G91" s="283"/>
      <c r="H91" s="173"/>
    </row>
    <row r="92" spans="1:8" s="170" customFormat="1">
      <c r="A92" s="15" t="s">
        <v>99</v>
      </c>
      <c r="B92" s="716" t="s">
        <v>122</v>
      </c>
      <c r="C92" s="687"/>
      <c r="D92" s="721"/>
      <c r="E92" s="36"/>
      <c r="F92" s="685"/>
      <c r="G92" s="283"/>
    </row>
    <row r="93" spans="1:8" s="170" customFormat="1" ht="409.6" customHeight="1">
      <c r="A93" s="15"/>
      <c r="B93" s="766" t="s">
        <v>416</v>
      </c>
      <c r="C93" s="13" t="s">
        <v>56</v>
      </c>
      <c r="D93" s="682">
        <v>300</v>
      </c>
      <c r="E93" s="682"/>
      <c r="F93" s="36">
        <f>D93*E93</f>
        <v>0</v>
      </c>
      <c r="G93" s="283"/>
    </row>
    <row r="94" spans="1:8" s="170" customFormat="1">
      <c r="A94" s="15"/>
      <c r="B94" s="76"/>
      <c r="C94" s="13"/>
      <c r="D94" s="682"/>
      <c r="E94" s="719"/>
      <c r="F94" s="661"/>
      <c r="G94" s="283"/>
    </row>
    <row r="95" spans="1:8" s="170" customFormat="1">
      <c r="A95" s="668"/>
      <c r="B95" s="672" t="s">
        <v>53</v>
      </c>
      <c r="C95" s="673"/>
      <c r="D95" s="674"/>
      <c r="E95" s="675"/>
      <c r="F95" s="676">
        <v>0</v>
      </c>
      <c r="G95" s="283"/>
    </row>
    <row r="96" spans="1:8" s="170" customFormat="1">
      <c r="A96"/>
      <c r="B96" s="12"/>
      <c r="C96"/>
      <c r="D96"/>
      <c r="E96"/>
      <c r="F96"/>
      <c r="G96" s="283"/>
    </row>
    <row r="97" spans="1:7" s="170" customFormat="1">
      <c r="A97" s="691" t="s">
        <v>14</v>
      </c>
      <c r="B97" s="847" t="s">
        <v>54</v>
      </c>
      <c r="C97" s="848"/>
      <c r="D97" s="848"/>
      <c r="E97" s="848"/>
      <c r="F97" s="849"/>
      <c r="G97" s="283"/>
    </row>
    <row r="98" spans="1:7" s="170" customFormat="1">
      <c r="A98"/>
      <c r="B98"/>
      <c r="C98"/>
      <c r="D98" s="660"/>
      <c r="E98"/>
      <c r="F98"/>
      <c r="G98" s="283"/>
    </row>
    <row r="99" spans="1:7" s="170" customFormat="1">
      <c r="A99" s="14" t="s">
        <v>7</v>
      </c>
      <c r="B99" s="12" t="s">
        <v>55</v>
      </c>
      <c r="C99"/>
      <c r="D99" s="660"/>
      <c r="E99"/>
      <c r="F99"/>
      <c r="G99" s="283"/>
    </row>
    <row r="100" spans="1:7" s="170" customFormat="1" ht="95.25" customHeight="1">
      <c r="A100"/>
      <c r="B100" s="649" t="s">
        <v>417</v>
      </c>
      <c r="C100"/>
      <c r="D100" s="666"/>
      <c r="E100" s="634"/>
      <c r="F100" s="634"/>
      <c r="G100" s="283"/>
    </row>
    <row r="101" spans="1:7" s="170" customFormat="1" ht="26.4">
      <c r="A101"/>
      <c r="B101" s="746" t="s">
        <v>418</v>
      </c>
      <c r="C101" s="13" t="s">
        <v>56</v>
      </c>
      <c r="D101" s="682">
        <v>9</v>
      </c>
      <c r="E101" s="662"/>
      <c r="F101" s="36">
        <f t="shared" ref="F101:F112" si="0">D101*E101</f>
        <v>0</v>
      </c>
      <c r="G101" s="283"/>
    </row>
    <row r="102" spans="1:7" s="170" customFormat="1">
      <c r="A102"/>
      <c r="B102" s="746" t="s">
        <v>419</v>
      </c>
      <c r="C102" s="13" t="s">
        <v>56</v>
      </c>
      <c r="D102" s="682">
        <v>38</v>
      </c>
      <c r="E102" s="662"/>
      <c r="F102" s="36">
        <f t="shared" si="0"/>
        <v>0</v>
      </c>
      <c r="G102" s="283"/>
    </row>
    <row r="103" spans="1:7" s="170" customFormat="1" ht="26.4">
      <c r="A103"/>
      <c r="B103" s="746" t="s">
        <v>420</v>
      </c>
      <c r="C103" s="13" t="s">
        <v>56</v>
      </c>
      <c r="D103" s="682">
        <v>30</v>
      </c>
      <c r="E103" s="662"/>
      <c r="F103" s="36">
        <f t="shared" si="0"/>
        <v>0</v>
      </c>
      <c r="G103" s="283"/>
    </row>
    <row r="104" spans="1:7" s="170" customFormat="1" ht="26.4">
      <c r="A104"/>
      <c r="B104" s="747" t="s">
        <v>421</v>
      </c>
      <c r="C104" s="686" t="s">
        <v>12</v>
      </c>
      <c r="D104" s="688">
        <v>4</v>
      </c>
      <c r="E104" s="688"/>
      <c r="F104" s="36">
        <f t="shared" si="0"/>
        <v>0</v>
      </c>
      <c r="G104" s="283"/>
    </row>
    <row r="105" spans="1:7" s="170" customFormat="1">
      <c r="A105"/>
      <c r="B105" s="747" t="s">
        <v>422</v>
      </c>
      <c r="C105" s="13" t="s">
        <v>56</v>
      </c>
      <c r="D105" s="682">
        <v>4</v>
      </c>
      <c r="E105" s="662"/>
      <c r="F105" s="36">
        <f t="shared" si="0"/>
        <v>0</v>
      </c>
      <c r="G105" s="283"/>
    </row>
    <row r="106" spans="1:7" s="170" customFormat="1">
      <c r="A106"/>
      <c r="B106"/>
      <c r="C106"/>
      <c r="D106" s="666"/>
      <c r="E106" s="634"/>
      <c r="F106" s="36"/>
      <c r="G106" s="283"/>
    </row>
    <row r="107" spans="1:7" s="170" customFormat="1">
      <c r="A107" s="14" t="s">
        <v>8</v>
      </c>
      <c r="B107" s="12" t="s">
        <v>57</v>
      </c>
      <c r="C107"/>
      <c r="D107" s="666"/>
      <c r="E107" s="634"/>
      <c r="F107" s="36"/>
      <c r="G107" s="283"/>
    </row>
    <row r="108" spans="1:7" s="170" customFormat="1" ht="105.75" customHeight="1">
      <c r="A108"/>
      <c r="B108" s="654" t="s">
        <v>58</v>
      </c>
      <c r="C108"/>
      <c r="D108" s="666"/>
      <c r="E108" s="634"/>
      <c r="F108" s="36">
        <f t="shared" si="0"/>
        <v>0</v>
      </c>
      <c r="G108" s="283"/>
    </row>
    <row r="109" spans="1:7" s="170" customFormat="1">
      <c r="A109"/>
      <c r="B109" s="649" t="s">
        <v>202</v>
      </c>
      <c r="C109" s="686" t="s">
        <v>12</v>
      </c>
      <c r="D109" s="688">
        <v>1</v>
      </c>
      <c r="E109" s="688"/>
      <c r="F109" s="36">
        <f t="shared" si="0"/>
        <v>0</v>
      </c>
      <c r="G109" s="283"/>
    </row>
    <row r="110" spans="1:7" s="170" customFormat="1">
      <c r="A110"/>
      <c r="B110" s="722" t="s">
        <v>70</v>
      </c>
      <c r="C110" s="686" t="s">
        <v>12</v>
      </c>
      <c r="D110" s="688">
        <v>2</v>
      </c>
      <c r="E110" s="688"/>
      <c r="F110" s="36">
        <f t="shared" si="0"/>
        <v>0</v>
      </c>
      <c r="G110" s="283"/>
    </row>
    <row r="111" spans="1:7" s="170" customFormat="1" ht="26.4">
      <c r="A111"/>
      <c r="B111" s="748" t="s">
        <v>423</v>
      </c>
      <c r="C111" s="686" t="s">
        <v>12</v>
      </c>
      <c r="D111" s="688">
        <v>1</v>
      </c>
      <c r="E111" s="688"/>
      <c r="F111" s="36">
        <f t="shared" si="0"/>
        <v>0</v>
      </c>
      <c r="G111" s="283"/>
    </row>
    <row r="112" spans="1:7" s="170" customFormat="1">
      <c r="A112"/>
      <c r="B112" s="722" t="s">
        <v>424</v>
      </c>
      <c r="C112" s="686" t="s">
        <v>12</v>
      </c>
      <c r="D112" s="688">
        <v>1</v>
      </c>
      <c r="E112" s="688"/>
      <c r="F112" s="36">
        <f t="shared" si="0"/>
        <v>0</v>
      </c>
      <c r="G112" s="283"/>
    </row>
    <row r="113" spans="1:7" s="170" customFormat="1">
      <c r="A113" s="172"/>
      <c r="B113" s="628"/>
      <c r="C113" s="627"/>
      <c r="D113" s="289"/>
      <c r="E113" s="296"/>
      <c r="F113" s="298"/>
      <c r="G113" s="283"/>
    </row>
    <row r="114" spans="1:7" s="170" customFormat="1" ht="10.5" customHeight="1">
      <c r="A114" s="668"/>
      <c r="B114" s="672" t="s">
        <v>59</v>
      </c>
      <c r="C114" s="673"/>
      <c r="D114" s="674"/>
      <c r="E114" s="675"/>
      <c r="F114" s="676">
        <f>SUM(F100:F113)</f>
        <v>0</v>
      </c>
      <c r="G114" s="283"/>
    </row>
    <row r="115" spans="1:7" s="170" customFormat="1">
      <c r="A115" s="172"/>
      <c r="B115" s="265"/>
      <c r="C115" s="627"/>
      <c r="D115" s="288"/>
      <c r="E115" s="296"/>
      <c r="F115" s="298"/>
      <c r="G115" s="283"/>
    </row>
    <row r="116" spans="1:7" s="170" customFormat="1">
      <c r="A116" s="643"/>
      <c r="B116" s="695" t="s">
        <v>17</v>
      </c>
      <c r="C116" s="22"/>
      <c r="D116" s="630"/>
      <c r="E116"/>
      <c r="F116"/>
      <c r="G116" s="283"/>
    </row>
    <row r="117" spans="1:7" s="170" customFormat="1" ht="14.25" customHeight="1">
      <c r="A117" s="14" t="s">
        <v>6</v>
      </c>
      <c r="B117" s="18" t="s">
        <v>49</v>
      </c>
      <c r="C117" s="8" t="s">
        <v>18</v>
      </c>
      <c r="D117"/>
      <c r="E117"/>
      <c r="F117" s="21">
        <f>F49</f>
        <v>0</v>
      </c>
      <c r="G117" s="283"/>
    </row>
    <row r="118" spans="1:7" s="170" customFormat="1">
      <c r="A118" s="15" t="s">
        <v>9</v>
      </c>
      <c r="B118" s="655" t="s">
        <v>109</v>
      </c>
      <c r="C118" s="8" t="s">
        <v>18</v>
      </c>
      <c r="D118"/>
      <c r="E118"/>
      <c r="F118" s="21">
        <f>F66</f>
        <v>0</v>
      </c>
      <c r="G118" s="283"/>
    </row>
    <row r="119" spans="1:7" s="170" customFormat="1">
      <c r="A119" s="15" t="s">
        <v>11</v>
      </c>
      <c r="B119" s="655" t="s">
        <v>52</v>
      </c>
      <c r="C119" s="8" t="s">
        <v>18</v>
      </c>
      <c r="D119"/>
      <c r="E119"/>
      <c r="F119" s="21">
        <f>F95</f>
        <v>0</v>
      </c>
      <c r="G119" s="283"/>
    </row>
    <row r="120" spans="1:7" s="170" customFormat="1">
      <c r="A120" s="680" t="s">
        <v>14</v>
      </c>
      <c r="B120" s="644" t="s">
        <v>54</v>
      </c>
      <c r="C120" s="8" t="s">
        <v>18</v>
      </c>
      <c r="D120"/>
      <c r="E120"/>
      <c r="F120" s="683">
        <f>F114</f>
        <v>0</v>
      </c>
      <c r="G120" s="283"/>
    </row>
    <row r="121" spans="1:7" s="170" customFormat="1">
      <c r="A121" s="43"/>
      <c r="B121" s="44" t="s">
        <v>197</v>
      </c>
      <c r="C121" s="45" t="s">
        <v>18</v>
      </c>
      <c r="D121" s="46"/>
      <c r="E121" s="47"/>
      <c r="F121" s="48">
        <f>SUM(F117:F120)</f>
        <v>0</v>
      </c>
      <c r="G121" s="283"/>
    </row>
    <row r="122" spans="1:7" s="169" customFormat="1">
      <c r="A122" s="312"/>
      <c r="B122" s="280"/>
      <c r="C122" s="625"/>
      <c r="D122" s="624"/>
      <c r="E122" s="604"/>
      <c r="F122" s="623"/>
      <c r="G122" s="622"/>
    </row>
    <row r="123" spans="1:7" s="169" customFormat="1" ht="13.8">
      <c r="A123" s="33" t="s">
        <v>24</v>
      </c>
      <c r="B123" s="866" t="s">
        <v>63</v>
      </c>
      <c r="C123" s="867"/>
      <c r="D123" s="867"/>
      <c r="E123" s="867"/>
      <c r="F123" s="868"/>
      <c r="G123" s="622"/>
    </row>
    <row r="124" spans="1:7" s="169" customFormat="1">
      <c r="A124" s="626"/>
      <c r="B124" s="614"/>
      <c r="C124" s="613"/>
      <c r="D124" s="612"/>
      <c r="E124" s="611"/>
      <c r="F124" s="611"/>
      <c r="G124" s="622"/>
    </row>
    <row r="125" spans="1:7" s="169" customFormat="1" ht="224.4">
      <c r="A125" s="610"/>
      <c r="B125" s="652" t="s">
        <v>69</v>
      </c>
      <c r="C125" s="645"/>
      <c r="D125" s="609"/>
      <c r="E125" s="608"/>
      <c r="F125" s="607"/>
      <c r="G125" s="622"/>
    </row>
    <row r="126" spans="1:7" s="169" customFormat="1" ht="15.6">
      <c r="A126" s="723"/>
      <c r="B126" s="724"/>
      <c r="C126" s="725"/>
      <c r="D126" s="757"/>
      <c r="E126" s="756"/>
      <c r="F126" s="755"/>
      <c r="G126" s="622"/>
    </row>
    <row r="127" spans="1:7" s="169" customFormat="1">
      <c r="A127" s="77" t="s">
        <v>7</v>
      </c>
      <c r="B127" s="843" t="s">
        <v>123</v>
      </c>
      <c r="C127" s="843"/>
      <c r="D127" s="843"/>
      <c r="E127" s="843"/>
      <c r="F127" s="843"/>
      <c r="G127" s="622"/>
    </row>
    <row r="128" spans="1:7" s="169" customFormat="1" ht="15.6">
      <c r="A128" s="723"/>
      <c r="B128" s="724"/>
      <c r="C128" s="725"/>
      <c r="D128" s="757"/>
      <c r="E128" s="756"/>
      <c r="F128" s="755"/>
      <c r="G128" s="622"/>
    </row>
    <row r="129" spans="1:7" s="169" customFormat="1" ht="79.2">
      <c r="A129" s="141" t="s">
        <v>7</v>
      </c>
      <c r="B129" s="78" t="s">
        <v>425</v>
      </c>
      <c r="C129" s="13" t="s">
        <v>31</v>
      </c>
      <c r="D129" s="682">
        <v>1135</v>
      </c>
      <c r="E129" s="682"/>
      <c r="F129" s="606">
        <f>D129*E129</f>
        <v>0</v>
      </c>
      <c r="G129" s="622"/>
    </row>
    <row r="130" spans="1:7" s="169" customFormat="1" ht="15.6">
      <c r="A130" s="723"/>
      <c r="B130" s="724"/>
      <c r="C130" s="725"/>
      <c r="D130" s="757"/>
      <c r="E130" s="756"/>
      <c r="F130" s="755"/>
      <c r="G130" s="622"/>
    </row>
    <row r="131" spans="1:7" s="169" customFormat="1">
      <c r="A131" s="767"/>
      <c r="B131" s="768" t="s">
        <v>475</v>
      </c>
      <c r="C131" s="146"/>
      <c r="D131" s="164"/>
      <c r="E131" s="36"/>
      <c r="F131" s="324">
        <f>SUM(F129:F130)</f>
        <v>0</v>
      </c>
      <c r="G131" s="622"/>
    </row>
    <row r="132" spans="1:7" s="169" customFormat="1" ht="15.6">
      <c r="A132" s="723"/>
      <c r="B132" s="724"/>
      <c r="C132" s="725"/>
      <c r="D132" s="757"/>
      <c r="E132" s="756"/>
      <c r="F132" s="755"/>
      <c r="G132" s="622"/>
    </row>
    <row r="133" spans="1:7" s="169" customFormat="1">
      <c r="A133" s="77" t="s">
        <v>8</v>
      </c>
      <c r="B133" s="845" t="s">
        <v>124</v>
      </c>
      <c r="C133" s="845"/>
      <c r="D133" s="845"/>
      <c r="E133" s="845"/>
      <c r="F133" s="845"/>
      <c r="G133" s="622"/>
    </row>
    <row r="134" spans="1:7" s="169" customFormat="1" ht="15.6">
      <c r="A134" s="723"/>
      <c r="B134" s="724"/>
      <c r="C134" s="725"/>
      <c r="D134" s="754"/>
      <c r="E134" s="755"/>
      <c r="F134" s="756"/>
      <c r="G134" s="622"/>
    </row>
    <row r="135" spans="1:7" s="169" customFormat="1" ht="363" customHeight="1">
      <c r="A135" s="723"/>
      <c r="B135" s="822" t="s">
        <v>548</v>
      </c>
      <c r="C135" s="725"/>
      <c r="D135" s="754"/>
      <c r="E135" s="755"/>
      <c r="F135" s="755"/>
      <c r="G135" s="622"/>
    </row>
    <row r="136" spans="1:7" s="169" customFormat="1" ht="132">
      <c r="A136" s="723"/>
      <c r="B136" s="605" t="s">
        <v>203</v>
      </c>
      <c r="C136" s="686" t="s">
        <v>12</v>
      </c>
      <c r="D136" s="688">
        <v>1</v>
      </c>
      <c r="E136" s="688"/>
      <c r="F136" s="606">
        <f>D136*E136</f>
        <v>0</v>
      </c>
      <c r="G136" s="622"/>
    </row>
    <row r="137" spans="1:7" s="169" customFormat="1">
      <c r="A137" s="723"/>
      <c r="B137" s="605"/>
      <c r="C137" s="686"/>
      <c r="D137" s="688"/>
      <c r="E137" s="688"/>
      <c r="F137" s="606"/>
      <c r="G137" s="622"/>
    </row>
    <row r="138" spans="1:7" s="169" customFormat="1">
      <c r="A138" s="767"/>
      <c r="B138" s="768" t="s">
        <v>476</v>
      </c>
      <c r="C138" s="146"/>
      <c r="D138" s="164"/>
      <c r="E138" s="36"/>
      <c r="F138" s="324">
        <f>SUM(F136:F137)</f>
        <v>0</v>
      </c>
      <c r="G138" s="622"/>
    </row>
    <row r="139" spans="1:7" s="169" customFormat="1">
      <c r="A139" s="758"/>
      <c r="B139" s="759"/>
      <c r="C139" s="760"/>
      <c r="D139" s="753"/>
      <c r="E139" s="752"/>
      <c r="F139" s="751"/>
      <c r="G139" s="622"/>
    </row>
    <row r="140" spans="1:7" s="169" customFormat="1">
      <c r="A140" s="115" t="s">
        <v>24</v>
      </c>
      <c r="B140" s="869" t="s">
        <v>126</v>
      </c>
      <c r="C140" s="869"/>
      <c r="D140" s="869"/>
      <c r="E140" s="869"/>
      <c r="F140" s="869"/>
      <c r="G140" s="622"/>
    </row>
    <row r="141" spans="1:7" s="169" customFormat="1">
      <c r="A141" s="758"/>
      <c r="B141" s="759"/>
      <c r="C141" s="761"/>
      <c r="D141" s="750"/>
      <c r="E141" s="749"/>
      <c r="F141" s="621"/>
      <c r="G141" s="622"/>
    </row>
    <row r="142" spans="1:7" s="169" customFormat="1" ht="39.6">
      <c r="A142" s="726"/>
      <c r="B142" s="823" t="s">
        <v>549</v>
      </c>
      <c r="C142" s="727"/>
      <c r="D142" s="728"/>
      <c r="E142" s="727"/>
      <c r="F142" s="727"/>
      <c r="G142" s="622"/>
    </row>
    <row r="143" spans="1:7" s="169" customFormat="1" ht="15.6">
      <c r="A143" s="726"/>
      <c r="B143" s="727"/>
      <c r="C143" s="727"/>
      <c r="D143" s="728"/>
      <c r="E143" s="727"/>
      <c r="F143" s="727"/>
      <c r="G143" s="622"/>
    </row>
    <row r="144" spans="1:7" s="169" customFormat="1">
      <c r="A144" s="729"/>
      <c r="B144" s="265" t="s">
        <v>204</v>
      </c>
      <c r="C144" s="727"/>
      <c r="D144" s="728"/>
      <c r="E144" s="727"/>
      <c r="F144" s="727"/>
      <c r="G144" s="622"/>
    </row>
    <row r="145" spans="1:7" s="169" customFormat="1" ht="15.6">
      <c r="A145" s="726"/>
      <c r="B145" s="266" t="s">
        <v>205</v>
      </c>
      <c r="C145" s="727"/>
      <c r="D145" s="728"/>
      <c r="E145" s="727"/>
      <c r="F145" s="727"/>
      <c r="G145" s="622"/>
    </row>
    <row r="146" spans="1:7" s="169" customFormat="1" ht="15.6">
      <c r="A146" s="726"/>
      <c r="B146" s="266" t="s">
        <v>206</v>
      </c>
      <c r="C146" s="727"/>
      <c r="D146" s="728"/>
      <c r="E146" s="727"/>
      <c r="F146" s="727"/>
      <c r="G146" s="622"/>
    </row>
    <row r="147" spans="1:7" s="169" customFormat="1" ht="26.4">
      <c r="A147" s="726"/>
      <c r="B147" s="266" t="s">
        <v>207</v>
      </c>
      <c r="C147" s="727"/>
      <c r="D147" s="728"/>
      <c r="E147" s="727"/>
      <c r="F147" s="727"/>
      <c r="G147" s="622"/>
    </row>
    <row r="148" spans="1:7" s="169" customFormat="1" ht="39.6">
      <c r="A148" s="726"/>
      <c r="B148" s="266" t="s">
        <v>208</v>
      </c>
      <c r="C148" s="727"/>
      <c r="D148" s="728"/>
      <c r="E148" s="727"/>
      <c r="F148" s="727"/>
      <c r="G148" s="622"/>
    </row>
    <row r="149" spans="1:7" s="169" customFormat="1" ht="15.6">
      <c r="A149" s="726"/>
      <c r="B149" s="265"/>
      <c r="C149" s="727"/>
      <c r="D149" s="728"/>
      <c r="E149" s="727"/>
      <c r="F149" s="727"/>
      <c r="G149" s="622"/>
    </row>
    <row r="150" spans="1:7" s="169" customFormat="1" ht="26.4">
      <c r="A150" s="729"/>
      <c r="B150" s="267" t="s">
        <v>209</v>
      </c>
      <c r="C150" s="731"/>
      <c r="D150" s="620"/>
      <c r="E150" s="732"/>
      <c r="F150" s="732"/>
      <c r="G150" s="622"/>
    </row>
    <row r="151" spans="1:7" s="169" customFormat="1" ht="15.6">
      <c r="A151" s="726"/>
      <c r="B151" s="481"/>
      <c r="C151" s="482"/>
      <c r="D151" s="483"/>
      <c r="E151" s="484"/>
      <c r="F151" s="484"/>
      <c r="G151" s="622"/>
    </row>
    <row r="152" spans="1:7" s="169" customFormat="1">
      <c r="A152" s="729"/>
      <c r="B152" s="265" t="s">
        <v>210</v>
      </c>
      <c r="C152" s="733"/>
      <c r="D152" s="619"/>
      <c r="E152" s="618"/>
      <c r="F152" s="618"/>
      <c r="G152" s="622"/>
    </row>
    <row r="153" spans="1:7" s="169" customFormat="1">
      <c r="A153" s="729"/>
      <c r="B153" s="266" t="s">
        <v>211</v>
      </c>
      <c r="C153" s="733"/>
      <c r="D153" s="619"/>
      <c r="E153" s="618"/>
      <c r="F153" s="618"/>
      <c r="G153" s="622"/>
    </row>
    <row r="154" spans="1:7" s="169" customFormat="1" ht="26.4">
      <c r="A154" s="729"/>
      <c r="B154" s="266" t="s">
        <v>212</v>
      </c>
      <c r="C154" s="733"/>
      <c r="D154" s="619"/>
      <c r="E154" s="618"/>
      <c r="F154" s="618"/>
      <c r="G154" s="622"/>
    </row>
    <row r="155" spans="1:7" s="169" customFormat="1" ht="26.4">
      <c r="A155" s="729"/>
      <c r="B155" s="266" t="s">
        <v>213</v>
      </c>
      <c r="C155" s="733"/>
      <c r="D155" s="619"/>
      <c r="E155" s="618"/>
      <c r="F155" s="618"/>
      <c r="G155" s="622"/>
    </row>
    <row r="156" spans="1:7" s="169" customFormat="1">
      <c r="A156" s="729"/>
      <c r="B156" s="734"/>
      <c r="C156" s="733"/>
      <c r="D156" s="620"/>
      <c r="E156" s="735"/>
      <c r="F156" s="617"/>
      <c r="G156" s="622"/>
    </row>
    <row r="157" spans="1:7" s="169" customFormat="1">
      <c r="A157" s="174" t="s">
        <v>6</v>
      </c>
      <c r="B157" s="268" t="s">
        <v>83</v>
      </c>
      <c r="C157" s="733"/>
      <c r="D157" s="620"/>
      <c r="E157" s="735"/>
      <c r="F157" s="617"/>
      <c r="G157" s="622"/>
    </row>
    <row r="158" spans="1:7" s="169" customFormat="1">
      <c r="A158" s="171"/>
      <c r="B158" s="628"/>
      <c r="C158" s="733"/>
      <c r="D158" s="620"/>
      <c r="E158" s="735"/>
      <c r="F158" s="617"/>
      <c r="G158" s="622"/>
    </row>
    <row r="159" spans="1:7" s="169" customFormat="1" ht="39.6">
      <c r="A159" s="171" t="s">
        <v>7</v>
      </c>
      <c r="B159" s="265" t="s">
        <v>426</v>
      </c>
      <c r="C159" s="627" t="s">
        <v>51</v>
      </c>
      <c r="D159" s="762">
        <v>40</v>
      </c>
      <c r="E159" s="485"/>
      <c r="F159" s="486">
        <f>D159*E159</f>
        <v>0</v>
      </c>
      <c r="G159" s="622"/>
    </row>
    <row r="160" spans="1:7" s="169" customFormat="1">
      <c r="A160" s="729"/>
      <c r="B160" s="730"/>
      <c r="C160" s="737"/>
      <c r="D160" s="620"/>
      <c r="E160" s="735"/>
      <c r="F160" s="617"/>
      <c r="G160" s="622"/>
    </row>
    <row r="161" spans="1:7" s="169" customFormat="1">
      <c r="A161" s="729"/>
      <c r="B161" s="269" t="s">
        <v>214</v>
      </c>
      <c r="C161" s="737"/>
      <c r="D161" s="620"/>
      <c r="E161" s="735"/>
      <c r="F161" s="486">
        <f>F159</f>
        <v>0</v>
      </c>
      <c r="G161" s="622"/>
    </row>
    <row r="162" spans="1:7" s="169" customFormat="1">
      <c r="A162" s="729"/>
      <c r="B162" s="738"/>
      <c r="C162" s="731"/>
      <c r="D162" s="736"/>
      <c r="E162" s="735"/>
      <c r="F162" s="617"/>
      <c r="G162" s="622"/>
    </row>
    <row r="163" spans="1:7" s="169" customFormat="1">
      <c r="A163" s="171" t="s">
        <v>9</v>
      </c>
      <c r="B163" s="267" t="s">
        <v>215</v>
      </c>
      <c r="C163" s="731"/>
      <c r="D163" s="736"/>
      <c r="E163" s="735"/>
      <c r="F163" s="617"/>
      <c r="G163" s="622"/>
    </row>
    <row r="164" spans="1:7" s="169" customFormat="1">
      <c r="A164" s="729"/>
      <c r="B164" s="739"/>
      <c r="C164" s="731"/>
      <c r="D164" s="620"/>
      <c r="E164" s="735"/>
      <c r="F164" s="617"/>
      <c r="G164" s="622"/>
    </row>
    <row r="165" spans="1:7" s="169" customFormat="1" ht="26.4">
      <c r="A165" s="171" t="s">
        <v>7</v>
      </c>
      <c r="B165" s="270" t="s">
        <v>216</v>
      </c>
      <c r="C165" s="707"/>
      <c r="D165" s="663"/>
      <c r="E165" s="485"/>
      <c r="F165" s="486"/>
      <c r="G165" s="622"/>
    </row>
    <row r="166" spans="1:7" s="169" customFormat="1" ht="13.8">
      <c r="A166" s="171"/>
      <c r="B166" s="270" t="s">
        <v>217</v>
      </c>
      <c r="C166" s="627" t="s">
        <v>51</v>
      </c>
      <c r="D166" s="291">
        <v>0.8</v>
      </c>
      <c r="E166" s="485"/>
      <c r="F166" s="486">
        <f>D166*E166</f>
        <v>0</v>
      </c>
      <c r="G166" s="622"/>
    </row>
    <row r="167" spans="1:7" s="169" customFormat="1">
      <c r="A167" s="729"/>
      <c r="B167" s="742"/>
      <c r="C167" s="733"/>
      <c r="D167" s="616"/>
      <c r="E167" s="735"/>
      <c r="F167" s="617"/>
      <c r="G167" s="622"/>
    </row>
    <row r="168" spans="1:7" s="169" customFormat="1" ht="39.6">
      <c r="A168" s="171" t="s">
        <v>8</v>
      </c>
      <c r="B168" s="267" t="s">
        <v>218</v>
      </c>
      <c r="C168" s="627" t="s">
        <v>51</v>
      </c>
      <c r="D168" s="763">
        <v>7.36</v>
      </c>
      <c r="E168" s="485"/>
      <c r="F168" s="486">
        <f>D168*E168</f>
        <v>0</v>
      </c>
      <c r="G168" s="622"/>
    </row>
    <row r="169" spans="1:7" s="169" customFormat="1">
      <c r="A169" s="743"/>
      <c r="B169" s="764"/>
      <c r="C169" s="733"/>
      <c r="D169" s="487"/>
      <c r="E169" s="735"/>
      <c r="F169" s="617"/>
      <c r="G169" s="622"/>
    </row>
    <row r="170" spans="1:7" s="169" customFormat="1" ht="39.6">
      <c r="A170" s="171" t="s">
        <v>24</v>
      </c>
      <c r="B170" s="267" t="s">
        <v>219</v>
      </c>
      <c r="C170" s="627" t="s">
        <v>51</v>
      </c>
      <c r="D170" s="293">
        <v>4.6500000000000004</v>
      </c>
      <c r="E170" s="485"/>
      <c r="F170" s="486">
        <f>D170*E170</f>
        <v>0</v>
      </c>
      <c r="G170" s="622"/>
    </row>
    <row r="171" spans="1:7" s="169" customFormat="1">
      <c r="A171" s="729"/>
      <c r="B171" s="744"/>
      <c r="C171" s="737"/>
      <c r="D171" s="741"/>
      <c r="E171" s="735"/>
      <c r="F171" s="617"/>
      <c r="G171" s="622"/>
    </row>
    <row r="172" spans="1:7" s="169" customFormat="1" ht="26.4">
      <c r="A172" s="171" t="s">
        <v>25</v>
      </c>
      <c r="B172" s="267" t="s">
        <v>220</v>
      </c>
      <c r="C172" s="627" t="s">
        <v>51</v>
      </c>
      <c r="D172" s="293">
        <v>1.85</v>
      </c>
      <c r="E172" s="485"/>
      <c r="F172" s="486">
        <f>D172*E172</f>
        <v>0</v>
      </c>
      <c r="G172" s="622"/>
    </row>
    <row r="173" spans="1:7" s="169" customFormat="1">
      <c r="A173" s="729"/>
      <c r="B173" s="734"/>
      <c r="G173" s="622"/>
    </row>
    <row r="174" spans="1:7" s="169" customFormat="1" ht="26.4">
      <c r="A174" s="171" t="s">
        <v>27</v>
      </c>
      <c r="B174" s="273" t="s">
        <v>221</v>
      </c>
      <c r="C174" s="627" t="s">
        <v>130</v>
      </c>
      <c r="D174" s="765">
        <v>27</v>
      </c>
      <c r="E174" s="319"/>
      <c r="F174" s="486">
        <f>D174*E174</f>
        <v>0</v>
      </c>
      <c r="G174" s="622"/>
    </row>
    <row r="175" spans="1:7" s="169" customFormat="1">
      <c r="A175" s="729"/>
      <c r="B175" s="734"/>
      <c r="G175" s="622"/>
    </row>
    <row r="176" spans="1:7" s="169" customFormat="1" ht="39.6">
      <c r="A176" s="171" t="s">
        <v>98</v>
      </c>
      <c r="B176" s="270" t="s">
        <v>222</v>
      </c>
      <c r="C176" s="627" t="s">
        <v>51</v>
      </c>
      <c r="D176" s="293">
        <v>3</v>
      </c>
      <c r="E176" s="485"/>
      <c r="F176" s="486">
        <f>D176*E176</f>
        <v>0</v>
      </c>
      <c r="G176" s="622"/>
    </row>
    <row r="177" spans="1:7" s="169" customFormat="1">
      <c r="A177" s="729"/>
      <c r="B177" s="727"/>
      <c r="G177" s="622"/>
    </row>
    <row r="178" spans="1:7" s="169" customFormat="1" ht="39.6">
      <c r="A178" s="171" t="s">
        <v>99</v>
      </c>
      <c r="B178" s="273" t="s">
        <v>223</v>
      </c>
      <c r="C178" s="707" t="s">
        <v>26</v>
      </c>
      <c r="D178" s="293">
        <v>1080</v>
      </c>
      <c r="E178" s="485"/>
      <c r="F178" s="486">
        <f>D178*E178</f>
        <v>0</v>
      </c>
      <c r="G178" s="622"/>
    </row>
    <row r="179" spans="1:7" s="169" customFormat="1">
      <c r="A179" s="729"/>
      <c r="B179" s="745"/>
      <c r="C179" s="740"/>
      <c r="D179" s="615"/>
      <c r="E179" s="735"/>
      <c r="F179" s="617"/>
      <c r="G179" s="622"/>
    </row>
    <row r="180" spans="1:7" s="313" customFormat="1">
      <c r="A180" s="171"/>
      <c r="B180" s="275" t="s">
        <v>224</v>
      </c>
      <c r="C180" s="707"/>
      <c r="D180" s="293"/>
      <c r="E180" s="485"/>
      <c r="F180" s="486">
        <f>SUM(F165:F179)</f>
        <v>0</v>
      </c>
      <c r="G180" s="488"/>
    </row>
    <row r="181" spans="1:7">
      <c r="A181" s="312"/>
      <c r="B181" s="280"/>
      <c r="C181" s="625"/>
      <c r="D181" s="624"/>
      <c r="E181" s="604"/>
      <c r="F181" s="623"/>
    </row>
    <row r="182" spans="1:7">
      <c r="A182" s="171" t="s">
        <v>11</v>
      </c>
      <c r="B182" s="265" t="s">
        <v>225</v>
      </c>
      <c r="C182" s="282"/>
      <c r="D182" s="291"/>
      <c r="E182" s="296"/>
      <c r="F182" s="298"/>
    </row>
    <row r="183" spans="1:7">
      <c r="A183" s="172"/>
      <c r="B183" s="265"/>
      <c r="C183" s="632"/>
      <c r="D183" s="288"/>
      <c r="E183" s="296"/>
      <c r="F183" s="298"/>
    </row>
    <row r="184" spans="1:7" ht="26.4">
      <c r="A184" s="171" t="s">
        <v>7</v>
      </c>
      <c r="B184" s="274" t="s">
        <v>226</v>
      </c>
      <c r="C184" s="627" t="s">
        <v>130</v>
      </c>
      <c r="D184" s="293">
        <v>26.4</v>
      </c>
      <c r="E184" s="297"/>
      <c r="F184" s="298">
        <f>D184*E184</f>
        <v>0</v>
      </c>
    </row>
    <row r="185" spans="1:7">
      <c r="A185" s="172"/>
      <c r="B185" s="274"/>
    </row>
    <row r="186" spans="1:7" ht="26.4">
      <c r="A186" s="171" t="s">
        <v>8</v>
      </c>
      <c r="B186" s="276" t="s">
        <v>227</v>
      </c>
      <c r="C186" s="627" t="s">
        <v>130</v>
      </c>
      <c r="D186" s="293">
        <v>27.74</v>
      </c>
      <c r="E186" s="297"/>
      <c r="F186" s="298">
        <f>D186*E186</f>
        <v>0</v>
      </c>
    </row>
    <row r="187" spans="1:7">
      <c r="A187" s="172"/>
      <c r="B187" s="643"/>
    </row>
    <row r="188" spans="1:7" ht="13.8">
      <c r="A188" s="175" t="s">
        <v>24</v>
      </c>
      <c r="B188" s="277" t="s">
        <v>228</v>
      </c>
      <c r="C188" s="627" t="s">
        <v>130</v>
      </c>
      <c r="D188" s="289">
        <v>2</v>
      </c>
      <c r="E188" s="297"/>
      <c r="F188" s="298">
        <f>D188*E188</f>
        <v>0</v>
      </c>
    </row>
    <row r="189" spans="1:7">
      <c r="A189" s="176"/>
      <c r="B189" s="278"/>
    </row>
    <row r="190" spans="1:7">
      <c r="A190" s="172"/>
      <c r="B190" s="271" t="s">
        <v>229</v>
      </c>
      <c r="C190" s="632"/>
      <c r="D190" s="288"/>
      <c r="E190" s="296"/>
      <c r="F190" s="298">
        <f>SUM(F184:F189)</f>
        <v>0</v>
      </c>
    </row>
    <row r="191" spans="1:7" ht="15" customHeight="1">
      <c r="A191" s="172"/>
      <c r="B191" s="19"/>
      <c r="C191" s="632"/>
      <c r="D191" s="288"/>
      <c r="E191" s="296"/>
      <c r="F191" s="298"/>
    </row>
    <row r="192" spans="1:7" ht="15" customHeight="1">
      <c r="A192" s="171" t="s">
        <v>14</v>
      </c>
      <c r="B192" s="489" t="s">
        <v>230</v>
      </c>
      <c r="C192" s="283"/>
      <c r="D192" s="663"/>
      <c r="E192" s="296"/>
      <c r="F192" s="298"/>
    </row>
    <row r="193" spans="1:6">
      <c r="A193" s="172"/>
      <c r="B193" s="19"/>
      <c r="C193" s="20"/>
      <c r="D193" s="287"/>
      <c r="E193" s="296"/>
      <c r="F193" s="298"/>
    </row>
    <row r="194" spans="1:6" ht="39.6">
      <c r="A194" s="175" t="s">
        <v>7</v>
      </c>
      <c r="B194" s="265" t="s">
        <v>231</v>
      </c>
      <c r="C194" s="650"/>
      <c r="D194" s="292"/>
      <c r="E194" s="296"/>
      <c r="F194" s="298"/>
    </row>
    <row r="195" spans="1:6">
      <c r="A195" s="176"/>
      <c r="B195" s="277" t="s">
        <v>232</v>
      </c>
      <c r="C195" s="284" t="s">
        <v>56</v>
      </c>
      <c r="D195" s="292">
        <v>18.079999999999998</v>
      </c>
      <c r="E195" s="297"/>
      <c r="F195" s="298">
        <f>D195*E195</f>
        <v>0</v>
      </c>
    </row>
    <row r="196" spans="1:6">
      <c r="A196" s="172"/>
      <c r="B196" s="272" t="s">
        <v>233</v>
      </c>
      <c r="C196" s="284" t="s">
        <v>56</v>
      </c>
      <c r="D196" s="663">
        <v>6.03</v>
      </c>
      <c r="E196" s="297"/>
      <c r="F196" s="298">
        <f>D196*E196</f>
        <v>0</v>
      </c>
    </row>
    <row r="197" spans="1:6">
      <c r="A197" s="172"/>
      <c r="B197" s="267" t="s">
        <v>234</v>
      </c>
      <c r="C197" s="281" t="s">
        <v>12</v>
      </c>
      <c r="D197" s="287">
        <v>4</v>
      </c>
      <c r="E197" s="297"/>
      <c r="F197" s="298">
        <f>D197*E197</f>
        <v>0</v>
      </c>
    </row>
    <row r="198" spans="1:6">
      <c r="A198" s="172"/>
      <c r="B198" s="271" t="s">
        <v>235</v>
      </c>
      <c r="C198" s="284" t="s">
        <v>56</v>
      </c>
      <c r="D198" s="290">
        <v>3</v>
      </c>
      <c r="E198" s="297"/>
      <c r="F198" s="298">
        <f>D198*E198</f>
        <v>0</v>
      </c>
    </row>
    <row r="199" spans="1:6">
      <c r="A199" s="172"/>
      <c r="B199" s="267" t="s">
        <v>236</v>
      </c>
      <c r="C199" s="284" t="s">
        <v>56</v>
      </c>
      <c r="D199" s="290">
        <v>3</v>
      </c>
      <c r="E199" s="297"/>
      <c r="F199" s="298">
        <f>D199*E199</f>
        <v>0</v>
      </c>
    </row>
    <row r="200" spans="1:6">
      <c r="A200" s="172"/>
      <c r="B200" s="19"/>
      <c r="C200" s="20"/>
      <c r="D200" s="287"/>
      <c r="E200" s="296"/>
      <c r="F200" s="298"/>
    </row>
    <row r="201" spans="1:6">
      <c r="A201" s="172"/>
      <c r="B201" s="19"/>
      <c r="C201" s="20"/>
      <c r="D201" s="287"/>
      <c r="E201" s="296"/>
      <c r="F201" s="298"/>
    </row>
    <row r="202" spans="1:6">
      <c r="A202" s="171" t="s">
        <v>8</v>
      </c>
      <c r="B202" s="628" t="s">
        <v>237</v>
      </c>
      <c r="C202" s="284"/>
      <c r="D202" s="293"/>
      <c r="E202" s="296"/>
      <c r="F202" s="298"/>
    </row>
    <row r="203" spans="1:6" ht="26.4">
      <c r="A203" s="172"/>
      <c r="B203" s="279" t="s">
        <v>238</v>
      </c>
      <c r="C203" s="284" t="s">
        <v>56</v>
      </c>
      <c r="D203" s="290">
        <v>0.5</v>
      </c>
      <c r="E203" s="296"/>
      <c r="F203" s="298">
        <f>D203*E203</f>
        <v>0</v>
      </c>
    </row>
    <row r="204" spans="1:6">
      <c r="A204" s="172"/>
      <c r="B204" s="19"/>
      <c r="C204" s="20"/>
      <c r="D204" s="290"/>
      <c r="E204" s="296"/>
      <c r="F204" s="298"/>
    </row>
    <row r="205" spans="1:6" ht="303.60000000000002">
      <c r="A205" s="172" t="s">
        <v>24</v>
      </c>
      <c r="B205" s="830" t="s">
        <v>550</v>
      </c>
      <c r="C205" s="627" t="s">
        <v>61</v>
      </c>
      <c r="D205" s="294">
        <v>1</v>
      </c>
      <c r="E205" s="298"/>
      <c r="F205" s="298">
        <f>D205*E205</f>
        <v>0</v>
      </c>
    </row>
    <row r="206" spans="1:6">
      <c r="A206" s="177"/>
      <c r="B206" s="19"/>
      <c r="C206" s="285"/>
      <c r="D206" s="294"/>
      <c r="E206" s="298"/>
      <c r="F206" s="298"/>
    </row>
    <row r="207" spans="1:6" ht="39.6">
      <c r="A207" s="172" t="s">
        <v>25</v>
      </c>
      <c r="B207" s="19" t="s">
        <v>168</v>
      </c>
      <c r="C207" s="20" t="s">
        <v>61</v>
      </c>
      <c r="D207" s="287">
        <v>1</v>
      </c>
      <c r="E207" s="298"/>
      <c r="F207" s="298">
        <f>D207*E207</f>
        <v>0</v>
      </c>
    </row>
    <row r="208" spans="1:6">
      <c r="A208" s="172"/>
      <c r="B208" s="643"/>
    </row>
    <row r="209" spans="1:10">
      <c r="A209" s="172"/>
      <c r="B209" s="271" t="s">
        <v>239</v>
      </c>
      <c r="C209" s="20"/>
      <c r="D209" s="290"/>
      <c r="E209" s="294"/>
      <c r="F209" s="299">
        <f>SUM(F194:F207)</f>
        <v>0</v>
      </c>
    </row>
    <row r="210" spans="1:10">
      <c r="A210" s="177"/>
      <c r="B210" s="20"/>
      <c r="C210" s="285"/>
      <c r="D210" s="294"/>
      <c r="E210" s="296"/>
      <c r="F210" s="298"/>
    </row>
    <row r="211" spans="1:10">
      <c r="A211" s="178"/>
      <c r="B211" s="280" t="s">
        <v>17</v>
      </c>
      <c r="C211" s="20"/>
      <c r="D211" s="650"/>
      <c r="E211" s="653"/>
      <c r="F211" s="653"/>
    </row>
    <row r="212" spans="1:10">
      <c r="A212" s="179"/>
      <c r="B212" s="20"/>
      <c r="C212" s="286"/>
      <c r="D212" s="283"/>
      <c r="E212" s="283"/>
      <c r="F212" s="283"/>
    </row>
    <row r="213" spans="1:10">
      <c r="A213" s="178" t="s">
        <v>170</v>
      </c>
      <c r="B213" s="268" t="s">
        <v>83</v>
      </c>
      <c r="C213" s="632" t="s">
        <v>18</v>
      </c>
      <c r="D213" s="295"/>
      <c r="E213" s="653"/>
      <c r="F213" s="296">
        <f>F93</f>
        <v>0</v>
      </c>
    </row>
    <row r="214" spans="1:10">
      <c r="A214" s="178" t="s">
        <v>171</v>
      </c>
      <c r="B214" s="267" t="s">
        <v>215</v>
      </c>
      <c r="C214" s="632" t="s">
        <v>18</v>
      </c>
      <c r="D214" s="295"/>
      <c r="E214" s="653"/>
      <c r="F214" s="296">
        <f>F120</f>
        <v>0</v>
      </c>
    </row>
    <row r="215" spans="1:10">
      <c r="A215" s="180" t="s">
        <v>11</v>
      </c>
      <c r="B215" s="265" t="s">
        <v>225</v>
      </c>
      <c r="C215" s="632" t="s">
        <v>18</v>
      </c>
      <c r="D215" s="295"/>
      <c r="E215" s="653"/>
      <c r="F215" s="296">
        <f>F190</f>
        <v>0</v>
      </c>
      <c r="G215" s="35"/>
      <c r="H215" s="35"/>
      <c r="I215" s="35"/>
      <c r="J215" s="35"/>
    </row>
    <row r="216" spans="1:10">
      <c r="A216" s="180" t="s">
        <v>14</v>
      </c>
      <c r="B216" s="268" t="s">
        <v>230</v>
      </c>
      <c r="C216" s="632" t="s">
        <v>18</v>
      </c>
      <c r="D216" s="295"/>
      <c r="E216" s="653"/>
      <c r="F216" s="296">
        <f>F209</f>
        <v>0</v>
      </c>
    </row>
    <row r="217" spans="1:10">
      <c r="A217" s="4"/>
      <c r="B217" s="277" t="s">
        <v>43</v>
      </c>
      <c r="C217" s="281" t="s">
        <v>18</v>
      </c>
      <c r="D217" s="650"/>
      <c r="E217" s="653"/>
      <c r="F217" s="300">
        <f>SUM(F213:F216)</f>
        <v>0</v>
      </c>
    </row>
    <row r="218" spans="1:10">
      <c r="A218" s="4"/>
      <c r="B218" s="60"/>
      <c r="C218" s="20"/>
      <c r="D218" s="650"/>
      <c r="E218" s="653"/>
      <c r="F218" s="653"/>
    </row>
    <row r="219" spans="1:10">
      <c r="A219" s="104"/>
      <c r="B219" s="105" t="s">
        <v>127</v>
      </c>
      <c r="C219" s="101"/>
      <c r="D219" s="102"/>
      <c r="E219" s="103"/>
      <c r="F219" s="301">
        <f>F217</f>
        <v>0</v>
      </c>
    </row>
    <row r="220" spans="1:10">
      <c r="A220" s="90"/>
      <c r="B220" s="95"/>
      <c r="C220" s="116"/>
      <c r="D220" s="117"/>
      <c r="E220" s="118"/>
      <c r="F220" s="302"/>
    </row>
    <row r="221" spans="1:10">
      <c r="A221" s="700"/>
      <c r="B221" s="119" t="s">
        <v>128</v>
      </c>
      <c r="C221" s="61"/>
      <c r="D221" s="64"/>
      <c r="E221" s="61"/>
      <c r="F221" s="303"/>
    </row>
    <row r="222" spans="1:10">
      <c r="A222" s="71" t="s">
        <v>7</v>
      </c>
      <c r="B222" s="88" t="s">
        <v>123</v>
      </c>
      <c r="C222" s="62" t="s">
        <v>18</v>
      </c>
      <c r="D222" s="61"/>
      <c r="E222" s="61"/>
      <c r="F222" s="304">
        <f>F131</f>
        <v>0</v>
      </c>
    </row>
    <row r="223" spans="1:10">
      <c r="A223" s="71" t="s">
        <v>8</v>
      </c>
      <c r="B223" s="716" t="s">
        <v>124</v>
      </c>
      <c r="C223" s="62" t="s">
        <v>18</v>
      </c>
      <c r="D223" s="61"/>
      <c r="E223" s="61"/>
      <c r="F223" s="304">
        <f>F138</f>
        <v>0</v>
      </c>
    </row>
    <row r="224" spans="1:10">
      <c r="A224" s="71" t="s">
        <v>24</v>
      </c>
      <c r="B224" s="87" t="s">
        <v>126</v>
      </c>
      <c r="C224" s="62" t="s">
        <v>18</v>
      </c>
      <c r="D224" s="61"/>
      <c r="E224" s="61"/>
      <c r="F224" s="305">
        <f>F219</f>
        <v>0</v>
      </c>
    </row>
    <row r="225" spans="1:6">
      <c r="A225" s="84"/>
      <c r="B225" s="120" t="s">
        <v>129</v>
      </c>
      <c r="C225" s="101" t="s">
        <v>18</v>
      </c>
      <c r="D225" s="122"/>
      <c r="E225" s="123"/>
      <c r="F225" s="306">
        <f>SUM(F222:F224)</f>
        <v>0</v>
      </c>
    </row>
    <row r="226" spans="1:6">
      <c r="A226" s="58"/>
      <c r="B226" s="100"/>
      <c r="C226" s="99"/>
      <c r="D226" s="98"/>
      <c r="E226" s="97"/>
      <c r="F226" s="307"/>
    </row>
    <row r="227" spans="1:6" ht="13.8">
      <c r="A227" s="33" t="s">
        <v>25</v>
      </c>
      <c r="B227" s="851" t="s">
        <v>64</v>
      </c>
      <c r="C227" s="852"/>
      <c r="D227" s="852"/>
      <c r="E227" s="852"/>
      <c r="F227" s="853"/>
    </row>
    <row r="229" spans="1:6">
      <c r="A229" s="181" t="s">
        <v>6</v>
      </c>
      <c r="B229" s="182" t="s">
        <v>19</v>
      </c>
      <c r="C229" s="182"/>
      <c r="D229" s="182"/>
      <c r="E229" s="182"/>
      <c r="F229" s="182"/>
    </row>
    <row r="230" spans="1:6">
      <c r="A230" s="14"/>
      <c r="B230" s="183"/>
      <c r="C230" s="184"/>
      <c r="D230" s="185"/>
      <c r="E230" s="186"/>
      <c r="F230" s="186"/>
    </row>
    <row r="231" spans="1:6" ht="26.4">
      <c r="A231" s="17" t="s">
        <v>7</v>
      </c>
      <c r="B231" s="187" t="s">
        <v>399</v>
      </c>
      <c r="C231" s="188"/>
      <c r="D231" s="189"/>
      <c r="E231" s="190"/>
      <c r="F231" s="190"/>
    </row>
    <row r="232" spans="1:6" ht="26.4">
      <c r="A232" s="17"/>
      <c r="B232" s="191" t="s">
        <v>400</v>
      </c>
      <c r="C232" s="192" t="s">
        <v>12</v>
      </c>
      <c r="D232" s="193">
        <v>8</v>
      </c>
      <c r="E232" s="133"/>
      <c r="F232" s="107">
        <f>E232*D232</f>
        <v>0</v>
      </c>
    </row>
    <row r="233" spans="1:6" ht="26.4">
      <c r="A233" s="17"/>
      <c r="B233" s="191" t="s">
        <v>401</v>
      </c>
      <c r="C233" s="192" t="s">
        <v>12</v>
      </c>
      <c r="D233" s="193">
        <v>22</v>
      </c>
      <c r="E233" s="133"/>
      <c r="F233" s="107">
        <f>E233*D233</f>
        <v>0</v>
      </c>
    </row>
    <row r="234" spans="1:6">
      <c r="A234" s="17"/>
      <c r="B234" s="187"/>
      <c r="C234" s="192"/>
      <c r="D234" s="193"/>
      <c r="E234" s="133"/>
      <c r="F234" s="107"/>
    </row>
    <row r="235" spans="1:6">
      <c r="A235" s="194"/>
      <c r="B235" s="195" t="s">
        <v>13</v>
      </c>
      <c r="C235" s="192" t="s">
        <v>12</v>
      </c>
      <c r="D235" s="193">
        <f>SUM(D232:D234)</f>
        <v>30</v>
      </c>
      <c r="E235" s="196"/>
      <c r="F235" s="189">
        <f>SUM(F232:F234)</f>
        <v>0</v>
      </c>
    </row>
    <row r="236" spans="1:6">
      <c r="A236" s="17"/>
      <c r="B236" s="195"/>
      <c r="C236" s="52"/>
      <c r="D236" s="106"/>
      <c r="E236" s="107"/>
      <c r="F236" s="108"/>
    </row>
    <row r="237" spans="1:6" ht="26.4">
      <c r="A237" s="17" t="s">
        <v>8</v>
      </c>
      <c r="B237" s="195" t="s">
        <v>30</v>
      </c>
      <c r="C237" s="197" t="s">
        <v>51</v>
      </c>
      <c r="D237" s="106">
        <f>D235*0.3</f>
        <v>9</v>
      </c>
      <c r="E237" s="107"/>
      <c r="F237" s="107">
        <f>E237*D237</f>
        <v>0</v>
      </c>
    </row>
    <row r="238" spans="1:6" ht="15.75" customHeight="1">
      <c r="A238" s="17"/>
      <c r="B238" s="198"/>
      <c r="C238" s="52"/>
      <c r="D238" s="109"/>
      <c r="E238" s="199"/>
      <c r="F238" s="51"/>
    </row>
    <row r="239" spans="1:6" ht="39.6">
      <c r="A239" s="17" t="s">
        <v>24</v>
      </c>
      <c r="B239" s="831" t="s">
        <v>551</v>
      </c>
      <c r="C239" s="192" t="s">
        <v>26</v>
      </c>
      <c r="D239" s="200">
        <f>D235*0.02</f>
        <v>0.6</v>
      </c>
      <c r="E239" s="133"/>
      <c r="F239" s="107">
        <f>E239*D239</f>
        <v>0</v>
      </c>
    </row>
    <row r="240" spans="1:6">
      <c r="A240" s="17"/>
      <c r="B240" s="198"/>
      <c r="C240" s="52"/>
      <c r="D240" s="110"/>
      <c r="E240" s="51"/>
      <c r="F240" s="51"/>
    </row>
    <row r="241" spans="1:6" ht="92.4">
      <c r="A241" s="17" t="s">
        <v>25</v>
      </c>
      <c r="B241" s="201" t="s">
        <v>131</v>
      </c>
      <c r="C241" s="202"/>
      <c r="D241" s="111"/>
      <c r="E241" s="112"/>
      <c r="F241" s="108"/>
    </row>
    <row r="242" spans="1:6">
      <c r="A242" s="17"/>
      <c r="B242" s="195" t="s">
        <v>20</v>
      </c>
      <c r="C242" s="202" t="s">
        <v>12</v>
      </c>
      <c r="D242" s="113">
        <f>D235</f>
        <v>30</v>
      </c>
      <c r="E242" s="112"/>
      <c r="F242" s="112">
        <f>E242*D242</f>
        <v>0</v>
      </c>
    </row>
    <row r="243" spans="1:6">
      <c r="A243" s="17"/>
      <c r="B243" s="195" t="s">
        <v>21</v>
      </c>
      <c r="C243" s="202" t="s">
        <v>22</v>
      </c>
      <c r="D243" s="111">
        <f>D235*30</f>
        <v>900</v>
      </c>
      <c r="E243" s="112"/>
      <c r="F243" s="112">
        <f>E243*D243</f>
        <v>0</v>
      </c>
    </row>
    <row r="244" spans="1:6">
      <c r="B244" s="121"/>
      <c r="C244" s="22"/>
      <c r="D244" s="203"/>
      <c r="E244" s="23"/>
      <c r="F244" s="23"/>
    </row>
    <row r="245" spans="1:6">
      <c r="A245" s="14" t="s">
        <v>6</v>
      </c>
      <c r="B245" s="183" t="s">
        <v>23</v>
      </c>
      <c r="C245" s="184"/>
      <c r="D245" s="204"/>
      <c r="E245" s="205"/>
      <c r="F245" s="89">
        <f>SUM(F235:F243)</f>
        <v>0</v>
      </c>
    </row>
    <row r="246" spans="1:6">
      <c r="B246" s="183"/>
      <c r="C246" s="184"/>
      <c r="D246" s="204"/>
      <c r="E246" s="205"/>
      <c r="F246" s="206"/>
    </row>
    <row r="247" spans="1:6">
      <c r="A247" s="181" t="s">
        <v>9</v>
      </c>
      <c r="B247" s="207" t="s">
        <v>402</v>
      </c>
      <c r="C247" s="207"/>
      <c r="D247" s="207"/>
      <c r="E247" s="207"/>
      <c r="F247" s="207"/>
    </row>
    <row r="248" spans="1:6">
      <c r="A248" s="14"/>
      <c r="B248" s="183"/>
      <c r="C248" s="184"/>
      <c r="D248" s="204"/>
      <c r="E248" s="205"/>
      <c r="F248" s="208"/>
    </row>
    <row r="249" spans="1:6" ht="39.6">
      <c r="A249" s="17" t="s">
        <v>7</v>
      </c>
      <c r="B249" s="195" t="s">
        <v>362</v>
      </c>
      <c r="C249" s="202"/>
      <c r="D249" s="128"/>
      <c r="E249" s="129"/>
      <c r="F249" s="108"/>
    </row>
    <row r="250" spans="1:6" ht="26.4">
      <c r="A250" s="17"/>
      <c r="B250" s="191" t="s">
        <v>403</v>
      </c>
      <c r="C250" s="209" t="s">
        <v>12</v>
      </c>
      <c r="D250" s="130">
        <v>99</v>
      </c>
      <c r="E250" s="114"/>
      <c r="F250" s="112">
        <f>E250*D250</f>
        <v>0</v>
      </c>
    </row>
    <row r="251" spans="1:6">
      <c r="A251" s="17"/>
      <c r="B251" s="210"/>
      <c r="C251" s="209"/>
      <c r="D251" s="131"/>
      <c r="E251" s="114"/>
      <c r="F251" s="132"/>
    </row>
    <row r="252" spans="1:6">
      <c r="A252" s="3"/>
      <c r="B252" s="195" t="s">
        <v>13</v>
      </c>
      <c r="C252" s="202" t="s">
        <v>12</v>
      </c>
      <c r="D252" s="130">
        <f>SUM(D250:D251)</f>
        <v>99</v>
      </c>
      <c r="E252" s="112"/>
      <c r="F252" s="112">
        <f>SUM(F250:F251)</f>
        <v>0</v>
      </c>
    </row>
    <row r="253" spans="1:6">
      <c r="A253" s="3"/>
      <c r="B253" s="198"/>
      <c r="C253" s="52"/>
      <c r="D253" s="110"/>
      <c r="E253" s="51"/>
      <c r="F253" s="51"/>
    </row>
    <row r="254" spans="1:6" ht="66">
      <c r="A254" s="17" t="s">
        <v>8</v>
      </c>
      <c r="B254" s="195" t="s">
        <v>363</v>
      </c>
      <c r="C254" s="188"/>
      <c r="D254" s="189"/>
      <c r="E254" s="190"/>
      <c r="F254" s="190"/>
    </row>
    <row r="255" spans="1:6">
      <c r="A255" s="3"/>
      <c r="B255" s="195"/>
      <c r="C255" s="188" t="s">
        <v>12</v>
      </c>
      <c r="D255" s="211">
        <f>D252</f>
        <v>99</v>
      </c>
      <c r="E255" s="190"/>
      <c r="F255" s="112">
        <f>E255*D255</f>
        <v>0</v>
      </c>
    </row>
    <row r="256" spans="1:6">
      <c r="A256" s="3"/>
      <c r="B256" s="832" t="s">
        <v>552</v>
      </c>
      <c r="C256" s="188" t="s">
        <v>26</v>
      </c>
      <c r="D256" s="320">
        <f>D252*0.02</f>
        <v>1.98</v>
      </c>
      <c r="E256" s="190"/>
      <c r="F256" s="112">
        <f>E256*D256</f>
        <v>0</v>
      </c>
    </row>
    <row r="257" spans="1:6">
      <c r="A257" s="17"/>
      <c r="B257" s="195" t="s">
        <v>364</v>
      </c>
      <c r="C257" s="188" t="s">
        <v>365</v>
      </c>
      <c r="D257" s="189">
        <f>D252*0.003</f>
        <v>0.29699999999999999</v>
      </c>
      <c r="E257" s="190"/>
      <c r="F257" s="112">
        <f>E257*D257</f>
        <v>0</v>
      </c>
    </row>
    <row r="258" spans="1:6">
      <c r="A258" s="3"/>
      <c r="B258" s="195" t="s">
        <v>366</v>
      </c>
      <c r="C258" s="188" t="s">
        <v>367</v>
      </c>
      <c r="D258" s="189">
        <f>D252*20</f>
        <v>1980</v>
      </c>
      <c r="E258" s="190"/>
      <c r="F258" s="112">
        <f>E258*D258</f>
        <v>0</v>
      </c>
    </row>
    <row r="259" spans="1:6">
      <c r="A259" s="14"/>
      <c r="B259" s="183"/>
      <c r="C259" s="184"/>
      <c r="D259" s="212"/>
      <c r="E259" s="206"/>
      <c r="F259" s="206"/>
    </row>
    <row r="260" spans="1:6">
      <c r="A260" s="14" t="s">
        <v>9</v>
      </c>
      <c r="B260" s="183" t="s">
        <v>368</v>
      </c>
      <c r="C260" s="184"/>
      <c r="D260" s="185"/>
      <c r="E260" s="186"/>
      <c r="F260" s="89">
        <f>SUM(F252:F258)</f>
        <v>0</v>
      </c>
    </row>
    <row r="261" spans="1:6">
      <c r="A261" s="14"/>
      <c r="B261" s="183"/>
      <c r="C261" s="184"/>
      <c r="D261" s="185"/>
      <c r="E261" s="186"/>
      <c r="F261" s="89"/>
    </row>
    <row r="262" spans="1:6">
      <c r="A262" s="14"/>
      <c r="B262" s="183"/>
      <c r="C262" s="184"/>
      <c r="D262" s="185"/>
      <c r="E262" s="186"/>
      <c r="F262" s="89"/>
    </row>
    <row r="263" spans="1:6" ht="16.5" customHeight="1">
      <c r="A263" s="490" t="s">
        <v>11</v>
      </c>
      <c r="B263" s="491" t="s">
        <v>10</v>
      </c>
      <c r="C263" s="207"/>
      <c r="D263" s="207"/>
      <c r="E263" s="207"/>
      <c r="F263" s="207"/>
    </row>
    <row r="264" spans="1:6">
      <c r="A264" s="213"/>
      <c r="B264" s="183"/>
      <c r="C264" s="184"/>
      <c r="D264" s="185"/>
      <c r="E264" s="186"/>
      <c r="F264" s="186"/>
    </row>
    <row r="265" spans="1:6" ht="51" customHeight="1">
      <c r="A265" s="17"/>
      <c r="B265" s="214" t="s">
        <v>132</v>
      </c>
      <c r="C265" s="215" t="s">
        <v>31</v>
      </c>
      <c r="D265" s="106">
        <v>1100</v>
      </c>
      <c r="E265" s="133"/>
      <c r="F265" s="107">
        <f>E265*D265</f>
        <v>0</v>
      </c>
    </row>
    <row r="266" spans="1:6">
      <c r="A266" s="17"/>
      <c r="B266" s="201"/>
      <c r="C266" s="215"/>
      <c r="D266" s="216"/>
      <c r="E266" s="133"/>
      <c r="F266" s="217"/>
    </row>
    <row r="267" spans="1:6">
      <c r="A267" s="14"/>
      <c r="B267" s="218" t="s">
        <v>240</v>
      </c>
      <c r="C267" s="22"/>
      <c r="D267" s="154"/>
      <c r="E267" s="219"/>
      <c r="F267" s="220">
        <f>SUM(F265:F266)</f>
        <v>0</v>
      </c>
    </row>
    <row r="268" spans="1:6" ht="14.25" customHeight="1">
      <c r="A268" s="14"/>
      <c r="B268" s="183"/>
      <c r="C268" s="184"/>
      <c r="D268" s="212"/>
      <c r="E268" s="206"/>
      <c r="F268" s="206"/>
    </row>
    <row r="269" spans="1:6">
      <c r="A269" s="181" t="s">
        <v>14</v>
      </c>
      <c r="B269" s="207" t="s">
        <v>15</v>
      </c>
      <c r="C269" s="207"/>
      <c r="D269" s="207"/>
      <c r="E269" s="207"/>
      <c r="F269" s="207"/>
    </row>
    <row r="270" spans="1:6">
      <c r="A270" s="14"/>
      <c r="B270" s="183"/>
      <c r="C270" s="22"/>
      <c r="D270" s="203"/>
      <c r="E270" s="23"/>
      <c r="F270" s="23"/>
    </row>
    <row r="271" spans="1:6" ht="79.2">
      <c r="A271" s="17" t="s">
        <v>7</v>
      </c>
      <c r="B271" s="201" t="s">
        <v>241</v>
      </c>
      <c r="C271" s="52"/>
      <c r="D271" s="110"/>
      <c r="E271" s="51"/>
      <c r="F271" s="51"/>
    </row>
    <row r="272" spans="1:6">
      <c r="A272" s="3"/>
      <c r="B272" s="195" t="s">
        <v>133</v>
      </c>
      <c r="C272" s="52"/>
      <c r="D272" s="110"/>
      <c r="E272" s="51"/>
      <c r="F272" s="51"/>
    </row>
    <row r="273" spans="1:6" ht="26.4">
      <c r="A273" s="3"/>
      <c r="B273" s="198" t="s">
        <v>134</v>
      </c>
      <c r="C273" s="52"/>
      <c r="D273" s="110"/>
      <c r="E273" s="51"/>
      <c r="F273" s="51"/>
    </row>
    <row r="274" spans="1:6">
      <c r="A274" s="3"/>
      <c r="B274" s="195" t="s">
        <v>404</v>
      </c>
      <c r="C274" s="202"/>
      <c r="D274" s="139"/>
      <c r="E274" s="140"/>
      <c r="F274" s="108"/>
    </row>
    <row r="275" spans="1:6" ht="26.4">
      <c r="A275" s="3"/>
      <c r="B275" s="195" t="s">
        <v>135</v>
      </c>
      <c r="C275" s="202"/>
      <c r="D275" s="139"/>
      <c r="E275" s="140"/>
      <c r="F275" s="108"/>
    </row>
    <row r="276" spans="1:6" ht="26.4">
      <c r="A276" s="3"/>
      <c r="B276" s="195" t="s">
        <v>136</v>
      </c>
      <c r="C276" s="202"/>
      <c r="D276" s="139"/>
      <c r="E276" s="140"/>
      <c r="F276" s="108"/>
    </row>
    <row r="277" spans="1:6" ht="39.6">
      <c r="A277" s="3"/>
      <c r="B277" s="195" t="s">
        <v>137</v>
      </c>
      <c r="C277" s="202"/>
      <c r="D277" s="139"/>
      <c r="E277" s="140"/>
      <c r="F277" s="108"/>
    </row>
    <row r="278" spans="1:6" ht="26.4">
      <c r="A278" s="3"/>
      <c r="B278" s="195" t="s">
        <v>138</v>
      </c>
      <c r="C278" s="215" t="s">
        <v>31</v>
      </c>
      <c r="D278" s="106">
        <v>1100</v>
      </c>
      <c r="E278" s="107"/>
      <c r="F278" s="107">
        <f>E278*D278</f>
        <v>0</v>
      </c>
    </row>
    <row r="279" spans="1:6">
      <c r="B279" s="121"/>
      <c r="C279" s="22"/>
      <c r="D279" s="203"/>
      <c r="E279" s="23"/>
      <c r="F279" s="23"/>
    </row>
    <row r="280" spans="1:6">
      <c r="A280" s="15" t="s">
        <v>14</v>
      </c>
      <c r="B280" s="183" t="s">
        <v>16</v>
      </c>
      <c r="C280" s="184"/>
      <c r="D280" s="185"/>
      <c r="E280" s="186"/>
      <c r="F280" s="89">
        <f>SUM(F278:F279)</f>
        <v>0</v>
      </c>
    </row>
    <row r="281" spans="1:6">
      <c r="B281" s="121"/>
      <c r="C281" s="22"/>
      <c r="D281" s="203"/>
      <c r="E281" s="23"/>
      <c r="F281" s="23"/>
    </row>
    <row r="282" spans="1:6">
      <c r="A282" s="17"/>
      <c r="B282" s="221" t="s">
        <v>17</v>
      </c>
      <c r="C282" s="202"/>
      <c r="D282" s="222"/>
      <c r="E282" s="223"/>
      <c r="F282" s="224"/>
    </row>
    <row r="283" spans="1:6">
      <c r="A283" s="17" t="s">
        <v>6</v>
      </c>
      <c r="B283" s="198" t="s">
        <v>29</v>
      </c>
      <c r="C283" s="202" t="s">
        <v>18</v>
      </c>
      <c r="D283" s="139"/>
      <c r="E283" s="140"/>
      <c r="F283" s="112">
        <f>F245</f>
        <v>0</v>
      </c>
    </row>
    <row r="284" spans="1:6">
      <c r="A284" s="17" t="s">
        <v>9</v>
      </c>
      <c r="B284" s="198" t="s">
        <v>361</v>
      </c>
      <c r="C284" s="202" t="s">
        <v>18</v>
      </c>
      <c r="D284" s="139"/>
      <c r="E284" s="140"/>
      <c r="F284" s="112">
        <f>F260</f>
        <v>0</v>
      </c>
    </row>
    <row r="285" spans="1:6">
      <c r="A285" s="17" t="s">
        <v>11</v>
      </c>
      <c r="B285" s="198" t="s">
        <v>10</v>
      </c>
      <c r="C285" s="202" t="s">
        <v>18</v>
      </c>
      <c r="D285" s="139"/>
      <c r="E285" s="140"/>
      <c r="F285" s="112">
        <f>F267</f>
        <v>0</v>
      </c>
    </row>
    <row r="286" spans="1:6">
      <c r="A286" s="17" t="s">
        <v>14</v>
      </c>
      <c r="B286" s="198" t="s">
        <v>15</v>
      </c>
      <c r="C286" s="202" t="s">
        <v>18</v>
      </c>
      <c r="D286" s="139"/>
      <c r="E286" s="140"/>
      <c r="F286" s="112">
        <f>F280</f>
        <v>0</v>
      </c>
    </row>
    <row r="287" spans="1:6">
      <c r="A287" s="225"/>
      <c r="B287" s="226" t="s">
        <v>242</v>
      </c>
      <c r="C287" s="227" t="s">
        <v>18</v>
      </c>
      <c r="D287" s="228"/>
      <c r="E287" s="229"/>
      <c r="F287" s="230">
        <f>SUM(F283:F286)</f>
        <v>0</v>
      </c>
    </row>
    <row r="288" spans="1:6">
      <c r="A288" s="14"/>
      <c r="B288" s="2"/>
      <c r="D288" s="10"/>
    </row>
    <row r="289" spans="1:45" s="170" customFormat="1" ht="13.8">
      <c r="A289" s="492" t="s">
        <v>98</v>
      </c>
      <c r="B289" s="851" t="s">
        <v>198</v>
      </c>
      <c r="C289" s="852"/>
      <c r="D289" s="852"/>
      <c r="E289" s="852"/>
      <c r="F289" s="853"/>
      <c r="G289" s="169"/>
      <c r="H289" s="169"/>
      <c r="I289" s="169"/>
      <c r="J289" s="169"/>
      <c r="K289" s="169"/>
      <c r="L289" s="169"/>
      <c r="M289" s="169"/>
      <c r="N289" s="169"/>
      <c r="O289" s="169"/>
      <c r="P289" s="169"/>
      <c r="Q289" s="169"/>
      <c r="R289" s="169"/>
      <c r="S289" s="169"/>
      <c r="T289" s="169"/>
      <c r="U289" s="169"/>
      <c r="V289" s="169"/>
      <c r="W289" s="169"/>
      <c r="X289" s="169"/>
      <c r="Y289" s="169"/>
      <c r="Z289" s="169"/>
      <c r="AA289" s="169"/>
      <c r="AB289" s="169"/>
      <c r="AC289" s="169"/>
      <c r="AD289" s="169"/>
      <c r="AE289" s="169"/>
      <c r="AF289" s="169"/>
      <c r="AG289" s="169"/>
      <c r="AH289" s="169"/>
      <c r="AI289" s="169"/>
      <c r="AJ289" s="169"/>
      <c r="AK289" s="169"/>
      <c r="AL289" s="169"/>
      <c r="AM289" s="169"/>
      <c r="AN289" s="169"/>
      <c r="AO289" s="169"/>
      <c r="AP289" s="169"/>
      <c r="AQ289" s="169"/>
      <c r="AR289" s="169"/>
      <c r="AS289" s="169"/>
    </row>
    <row r="290" spans="1:45" s="170" customFormat="1">
      <c r="A290" s="493"/>
      <c r="B290" s="494"/>
      <c r="C290" s="495"/>
      <c r="D290" s="496"/>
      <c r="E290" s="140"/>
      <c r="F290" s="112"/>
      <c r="G290" s="169"/>
      <c r="H290" s="169"/>
      <c r="I290" s="313"/>
      <c r="J290" s="313"/>
      <c r="K290" s="313"/>
      <c r="L290" s="313"/>
      <c r="M290" s="313"/>
      <c r="N290" s="313"/>
      <c r="O290" s="313"/>
      <c r="P290" s="313"/>
      <c r="Q290" s="313"/>
      <c r="R290" s="313"/>
      <c r="S290" s="313"/>
      <c r="T290" s="169"/>
      <c r="U290" s="169"/>
      <c r="V290" s="169"/>
      <c r="W290" s="169"/>
      <c r="X290" s="169"/>
      <c r="Y290" s="169"/>
      <c r="Z290" s="169"/>
      <c r="AA290" s="169"/>
      <c r="AB290" s="169"/>
      <c r="AC290" s="169"/>
      <c r="AD290" s="169"/>
      <c r="AE290" s="169"/>
      <c r="AF290" s="169"/>
      <c r="AG290" s="169"/>
      <c r="AH290" s="169"/>
      <c r="AI290" s="169"/>
      <c r="AJ290" s="169"/>
      <c r="AK290" s="169"/>
      <c r="AL290" s="169"/>
      <c r="AM290" s="169"/>
      <c r="AN290" s="169"/>
      <c r="AO290" s="169"/>
      <c r="AP290" s="169"/>
      <c r="AQ290" s="169"/>
      <c r="AR290" s="169"/>
      <c r="AS290" s="169"/>
    </row>
    <row r="291" spans="1:45" s="170" customFormat="1">
      <c r="A291" s="142" t="s">
        <v>6</v>
      </c>
      <c r="B291" s="862" t="s">
        <v>427</v>
      </c>
      <c r="C291" s="862"/>
      <c r="D291" s="862"/>
      <c r="E291" s="862"/>
      <c r="F291" s="862"/>
      <c r="G291" s="169"/>
      <c r="H291" s="169"/>
      <c r="I291" s="169"/>
      <c r="J291" s="169"/>
      <c r="K291" s="169"/>
      <c r="L291" s="169"/>
      <c r="M291" s="169"/>
      <c r="N291" s="169"/>
      <c r="O291" s="169"/>
      <c r="P291" s="169"/>
      <c r="Q291" s="169"/>
      <c r="R291" s="169"/>
      <c r="S291" s="169"/>
      <c r="T291" s="169"/>
      <c r="U291" s="169"/>
      <c r="V291" s="169"/>
      <c r="W291" s="169"/>
      <c r="X291" s="169"/>
      <c r="Y291" s="169"/>
      <c r="Z291" s="169"/>
      <c r="AA291" s="169"/>
      <c r="AB291" s="169"/>
      <c r="AC291" s="169"/>
      <c r="AD291" s="169"/>
      <c r="AE291" s="169"/>
      <c r="AF291" s="169"/>
      <c r="AG291" s="169"/>
      <c r="AH291" s="169"/>
      <c r="AI291" s="169"/>
      <c r="AJ291" s="169"/>
      <c r="AK291" s="169"/>
      <c r="AL291" s="169"/>
      <c r="AM291" s="169"/>
      <c r="AN291" s="169"/>
      <c r="AO291" s="169"/>
      <c r="AP291" s="169"/>
      <c r="AQ291" s="169"/>
      <c r="AR291" s="169"/>
      <c r="AS291" s="169"/>
    </row>
    <row r="292" spans="1:45" s="170" customFormat="1">
      <c r="A292" s="497"/>
      <c r="B292" s="614"/>
      <c r="C292" s="613"/>
      <c r="D292" s="498"/>
      <c r="E292" s="499"/>
      <c r="F292" s="611"/>
      <c r="G292" s="169"/>
      <c r="H292" s="169"/>
      <c r="I292" s="313"/>
      <c r="J292" s="313"/>
      <c r="K292" s="313"/>
      <c r="L292" s="313"/>
      <c r="M292" s="313"/>
      <c r="N292" s="313"/>
      <c r="O292" s="313"/>
      <c r="P292" s="313"/>
      <c r="Q292" s="313"/>
      <c r="R292" s="313"/>
      <c r="S292" s="313"/>
      <c r="T292" s="169"/>
      <c r="U292" s="169"/>
      <c r="V292" s="169"/>
      <c r="W292" s="169"/>
      <c r="X292" s="169"/>
      <c r="Y292" s="169"/>
      <c r="Z292" s="169"/>
      <c r="AA292" s="169"/>
      <c r="AB292" s="169"/>
      <c r="AC292" s="169"/>
      <c r="AD292" s="169"/>
      <c r="AE292" s="169"/>
      <c r="AF292" s="169"/>
      <c r="AG292" s="169"/>
      <c r="AH292" s="169"/>
      <c r="AI292" s="169"/>
      <c r="AJ292" s="169"/>
      <c r="AK292" s="169"/>
      <c r="AL292" s="169"/>
      <c r="AM292" s="169"/>
      <c r="AN292" s="169"/>
      <c r="AO292" s="169"/>
      <c r="AP292" s="169"/>
      <c r="AQ292" s="169"/>
      <c r="AR292" s="169"/>
      <c r="AS292" s="169"/>
    </row>
    <row r="293" spans="1:45" s="170" customFormat="1" ht="145.19999999999999">
      <c r="A293" s="141" t="s">
        <v>7</v>
      </c>
      <c r="B293" s="137" t="s">
        <v>428</v>
      </c>
      <c r="C293" s="687" t="s">
        <v>51</v>
      </c>
      <c r="D293" s="500">
        <v>115.2</v>
      </c>
      <c r="E293" s="94"/>
      <c r="F293" s="501">
        <f>D293*E293</f>
        <v>0</v>
      </c>
      <c r="G293" s="169"/>
      <c r="H293" s="169"/>
      <c r="I293" s="169"/>
      <c r="J293" s="169"/>
      <c r="K293" s="169"/>
      <c r="L293" s="169"/>
      <c r="M293" s="169"/>
      <c r="N293" s="169"/>
      <c r="O293" s="169"/>
      <c r="P293" s="169"/>
      <c r="Q293" s="169"/>
      <c r="R293" s="169"/>
      <c r="S293" s="169"/>
      <c r="T293" s="169"/>
      <c r="U293" s="169"/>
      <c r="V293" s="169"/>
      <c r="W293" s="169"/>
      <c r="X293" s="169"/>
      <c r="Y293" s="169"/>
      <c r="Z293" s="169"/>
      <c r="AA293" s="169"/>
      <c r="AB293" s="169"/>
      <c r="AC293" s="169"/>
      <c r="AD293" s="169"/>
      <c r="AE293" s="169"/>
      <c r="AF293" s="169"/>
      <c r="AG293" s="169"/>
      <c r="AH293" s="169"/>
      <c r="AI293" s="169"/>
      <c r="AJ293" s="169"/>
      <c r="AK293" s="169"/>
      <c r="AL293" s="169"/>
      <c r="AM293" s="169"/>
      <c r="AN293" s="169"/>
      <c r="AO293" s="169"/>
      <c r="AP293" s="169"/>
      <c r="AQ293" s="169"/>
      <c r="AR293" s="169"/>
      <c r="AS293" s="169"/>
    </row>
    <row r="294" spans="1:45">
      <c r="A294" s="141"/>
      <c r="B294" s="127"/>
      <c r="C294" s="127"/>
      <c r="D294" s="502"/>
      <c r="E294" s="716"/>
      <c r="F294" s="127"/>
    </row>
    <row r="295" spans="1:45" s="25" customFormat="1" ht="26.4">
      <c r="A295" s="503" t="s">
        <v>8</v>
      </c>
      <c r="B295" s="504" t="s">
        <v>140</v>
      </c>
      <c r="C295" s="686" t="s">
        <v>31</v>
      </c>
      <c r="D295" s="502">
        <v>144</v>
      </c>
      <c r="E295" s="505"/>
      <c r="F295" s="501">
        <f>D295*E295</f>
        <v>0</v>
      </c>
      <c r="I295" s="313"/>
      <c r="J295" s="313"/>
      <c r="K295" s="313"/>
      <c r="L295" s="313"/>
      <c r="M295" s="313"/>
      <c r="N295" s="313"/>
      <c r="O295" s="313"/>
      <c r="P295" s="313"/>
      <c r="Q295" s="313"/>
      <c r="R295" s="313"/>
      <c r="S295" s="313"/>
    </row>
    <row r="296" spans="1:45" s="25" customFormat="1">
      <c r="A296" s="503"/>
      <c r="B296" s="504"/>
      <c r="C296" s="686"/>
      <c r="D296" s="502"/>
      <c r="E296" s="505"/>
      <c r="F296" s="501"/>
    </row>
    <row r="297" spans="1:45" s="25" customFormat="1" ht="39.6">
      <c r="A297" s="503" t="s">
        <v>24</v>
      </c>
      <c r="B297" s="137" t="s">
        <v>429</v>
      </c>
      <c r="C297" s="686" t="s">
        <v>430</v>
      </c>
      <c r="D297" s="502">
        <v>14.5</v>
      </c>
      <c r="E297" s="505"/>
      <c r="F297" s="501">
        <f>D297*E297</f>
        <v>0</v>
      </c>
      <c r="I297" s="313"/>
      <c r="J297" s="313"/>
      <c r="K297" s="313"/>
      <c r="L297" s="313"/>
      <c r="M297" s="313"/>
      <c r="N297" s="313"/>
      <c r="O297" s="313"/>
      <c r="P297" s="313"/>
      <c r="Q297" s="313"/>
      <c r="R297" s="313"/>
      <c r="S297" s="313"/>
    </row>
    <row r="298" spans="1:45" s="25" customFormat="1">
      <c r="A298" s="503"/>
      <c r="B298" s="54"/>
      <c r="C298" s="69"/>
      <c r="D298" s="506"/>
      <c r="E298" s="505"/>
      <c r="F298" s="501"/>
    </row>
    <row r="299" spans="1:45" s="25" customFormat="1" ht="39.6">
      <c r="A299" s="497" t="s">
        <v>25</v>
      </c>
      <c r="B299" s="309" t="s">
        <v>310</v>
      </c>
      <c r="C299" s="310" t="s">
        <v>314</v>
      </c>
      <c r="D299" s="507">
        <v>180</v>
      </c>
      <c r="E299" s="308"/>
      <c r="F299" s="505">
        <f>D299*E299</f>
        <v>0</v>
      </c>
    </row>
    <row r="300" spans="1:45" s="25" customFormat="1">
      <c r="A300" s="497"/>
      <c r="B300" s="614"/>
      <c r="C300" s="613"/>
      <c r="D300" s="498"/>
      <c r="E300" s="499"/>
      <c r="F300" s="611"/>
    </row>
    <row r="301" spans="1:45" ht="92.4">
      <c r="A301" s="503" t="s">
        <v>27</v>
      </c>
      <c r="B301" s="137" t="s">
        <v>431</v>
      </c>
      <c r="C301" s="53" t="s">
        <v>51</v>
      </c>
      <c r="D301" s="502">
        <v>45</v>
      </c>
      <c r="E301" s="94"/>
      <c r="F301" s="508">
        <f>D301*E301</f>
        <v>0</v>
      </c>
    </row>
    <row r="302" spans="1:45" ht="14.25" customHeight="1">
      <c r="A302" s="503"/>
      <c r="B302" s="137"/>
      <c r="C302" s="53"/>
      <c r="D302" s="502"/>
      <c r="E302" s="94"/>
      <c r="F302" s="508"/>
    </row>
    <row r="303" spans="1:45" ht="26.4">
      <c r="A303" s="503" t="s">
        <v>98</v>
      </c>
      <c r="B303" s="137" t="s">
        <v>432</v>
      </c>
      <c r="C303" s="53" t="s">
        <v>51</v>
      </c>
      <c r="D303" s="502">
        <v>55.7</v>
      </c>
      <c r="E303" s="94"/>
      <c r="F303" s="508">
        <f>D303*E303</f>
        <v>0</v>
      </c>
    </row>
    <row r="304" spans="1:45">
      <c r="A304" s="497"/>
      <c r="B304" s="614"/>
      <c r="C304" s="509"/>
      <c r="D304" s="498"/>
      <c r="E304" s="499"/>
      <c r="F304" s="611"/>
    </row>
    <row r="305" spans="1:15" ht="79.2">
      <c r="A305" s="503" t="s">
        <v>99</v>
      </c>
      <c r="B305" s="54" t="s">
        <v>433</v>
      </c>
      <c r="C305" s="686" t="s">
        <v>60</v>
      </c>
      <c r="D305" s="502">
        <v>58.7</v>
      </c>
      <c r="E305" s="96"/>
      <c r="F305" s="508">
        <f>D305*E305</f>
        <v>0</v>
      </c>
    </row>
    <row r="306" spans="1:15">
      <c r="A306" s="503"/>
      <c r="B306" s="54"/>
      <c r="C306" s="686"/>
      <c r="D306" s="502"/>
      <c r="E306" s="96"/>
      <c r="F306" s="508"/>
      <c r="M306" s="134"/>
      <c r="N306" s="134"/>
      <c r="O306" s="134"/>
    </row>
    <row r="307" spans="1:15" ht="79.2">
      <c r="A307" s="503" t="s">
        <v>100</v>
      </c>
      <c r="B307" s="54" t="s">
        <v>434</v>
      </c>
      <c r="C307" s="686" t="s">
        <v>60</v>
      </c>
      <c r="D307" s="502">
        <v>121.5</v>
      </c>
      <c r="E307" s="96"/>
      <c r="F307" s="508">
        <f>D307*E307</f>
        <v>0</v>
      </c>
    </row>
    <row r="308" spans="1:15">
      <c r="A308" s="503"/>
      <c r="B308" s="54"/>
      <c r="C308" s="69"/>
      <c r="D308" s="506"/>
      <c r="E308" s="94"/>
      <c r="F308" s="501"/>
    </row>
    <row r="309" spans="1:15" ht="158.4">
      <c r="A309" s="497" t="s">
        <v>101</v>
      </c>
      <c r="B309" s="311" t="s">
        <v>311</v>
      </c>
      <c r="C309" s="69" t="s">
        <v>61</v>
      </c>
      <c r="D309" s="507">
        <v>1</v>
      </c>
      <c r="E309" s="308"/>
      <c r="F309" s="505">
        <f>D309*E309</f>
        <v>0</v>
      </c>
    </row>
    <row r="310" spans="1:15">
      <c r="A310" s="497"/>
      <c r="B310" s="311"/>
      <c r="C310" s="69"/>
      <c r="D310" s="507"/>
      <c r="E310" s="308"/>
      <c r="F310" s="505"/>
    </row>
    <row r="311" spans="1:15" ht="66">
      <c r="A311" s="497" t="s">
        <v>102</v>
      </c>
      <c r="B311" s="309" t="s">
        <v>312</v>
      </c>
      <c r="C311" s="69" t="s">
        <v>61</v>
      </c>
      <c r="D311" s="507">
        <v>1</v>
      </c>
      <c r="E311" s="308"/>
      <c r="F311" s="505">
        <f>D311*E311</f>
        <v>0</v>
      </c>
    </row>
    <row r="312" spans="1:15" s="25" customFormat="1">
      <c r="A312" s="497"/>
      <c r="B312" s="309"/>
      <c r="C312" s="69"/>
      <c r="D312" s="507"/>
      <c r="E312" s="308"/>
      <c r="F312" s="505"/>
    </row>
    <row r="313" spans="1:15" s="25" customFormat="1" ht="158.4">
      <c r="A313" s="497" t="s">
        <v>103</v>
      </c>
      <c r="B313" s="309" t="s">
        <v>313</v>
      </c>
      <c r="C313" s="69" t="s">
        <v>61</v>
      </c>
      <c r="D313" s="507">
        <v>1</v>
      </c>
      <c r="E313" s="308"/>
      <c r="F313" s="505">
        <f>D313*E313</f>
        <v>0</v>
      </c>
    </row>
    <row r="314" spans="1:15" s="25" customFormat="1">
      <c r="A314" s="503"/>
      <c r="B314" s="54"/>
      <c r="C314" s="686"/>
      <c r="D314" s="502"/>
      <c r="E314" s="96"/>
      <c r="F314" s="508"/>
    </row>
    <row r="315" spans="1:15" s="25" customFormat="1" ht="105.6">
      <c r="A315" s="503" t="s">
        <v>104</v>
      </c>
      <c r="B315" s="718" t="s">
        <v>141</v>
      </c>
      <c r="C315" s="69" t="s">
        <v>60</v>
      </c>
      <c r="D315" s="510">
        <v>180</v>
      </c>
      <c r="E315" s="506"/>
      <c r="F315" s="508">
        <f>D315*E315</f>
        <v>0</v>
      </c>
    </row>
    <row r="316" spans="1:15" s="25" customFormat="1">
      <c r="A316" s="141"/>
      <c r="B316" s="718"/>
      <c r="C316" s="53"/>
      <c r="D316" s="510"/>
      <c r="E316" s="94"/>
      <c r="F316" s="505"/>
    </row>
    <row r="317" spans="1:15" s="25" customFormat="1" ht="66">
      <c r="A317" s="503" t="s">
        <v>105</v>
      </c>
      <c r="B317" s="718" t="s">
        <v>142</v>
      </c>
      <c r="C317" s="69" t="s">
        <v>60</v>
      </c>
      <c r="D317" s="510">
        <v>180</v>
      </c>
      <c r="E317" s="506"/>
      <c r="F317" s="508">
        <f>D317*E317</f>
        <v>0</v>
      </c>
    </row>
    <row r="318" spans="1:15" s="25" customFormat="1" ht="14.25" customHeight="1">
      <c r="A318" s="511"/>
      <c r="B318" s="88"/>
      <c r="C318" s="53"/>
      <c r="D318" s="512"/>
      <c r="E318" s="505"/>
      <c r="F318" s="505"/>
    </row>
    <row r="319" spans="1:15" s="25" customFormat="1" ht="39.6">
      <c r="A319" s="503" t="s">
        <v>162</v>
      </c>
      <c r="B319" s="715" t="s">
        <v>143</v>
      </c>
      <c r="C319" s="53" t="s">
        <v>61</v>
      </c>
      <c r="D319" s="506">
        <v>1</v>
      </c>
      <c r="E319" s="505"/>
      <c r="F319" s="508">
        <f>D319*E319</f>
        <v>0</v>
      </c>
    </row>
    <row r="320" spans="1:15" s="25" customFormat="1">
      <c r="A320" s="511"/>
      <c r="B320" s="495"/>
      <c r="C320" s="53"/>
      <c r="D320" s="513"/>
      <c r="E320" s="514"/>
      <c r="F320" s="514"/>
    </row>
    <row r="321" spans="1:6" s="25" customFormat="1" ht="66">
      <c r="A321" s="503" t="s">
        <v>319</v>
      </c>
      <c r="B321" s="715" t="s">
        <v>144</v>
      </c>
      <c r="C321" s="69" t="s">
        <v>145</v>
      </c>
      <c r="D321" s="512">
        <v>50</v>
      </c>
      <c r="E321" s="506"/>
      <c r="F321" s="508">
        <f>D321*E321</f>
        <v>0</v>
      </c>
    </row>
    <row r="322" spans="1:6" s="25" customFormat="1">
      <c r="A322" s="503"/>
      <c r="B322" s="715"/>
      <c r="C322" s="69"/>
      <c r="D322" s="512"/>
      <c r="E322" s="506"/>
      <c r="F322" s="505"/>
    </row>
    <row r="323" spans="1:6" s="25" customFormat="1" ht="52.8">
      <c r="A323" s="503" t="s">
        <v>318</v>
      </c>
      <c r="B323" s="54" t="s">
        <v>435</v>
      </c>
      <c r="C323" s="53" t="s">
        <v>51</v>
      </c>
      <c r="D323" s="506">
        <v>47</v>
      </c>
      <c r="E323" s="93"/>
      <c r="F323" s="508">
        <f>D323*E323</f>
        <v>0</v>
      </c>
    </row>
    <row r="324" spans="1:6" s="25" customFormat="1">
      <c r="A324" s="503"/>
      <c r="B324" s="127"/>
      <c r="C324" s="127"/>
      <c r="D324" s="502"/>
      <c r="E324" s="127"/>
      <c r="F324" s="127"/>
    </row>
    <row r="325" spans="1:6" s="25" customFormat="1">
      <c r="A325" s="515"/>
      <c r="B325" s="79" t="s">
        <v>146</v>
      </c>
      <c r="C325" s="80"/>
      <c r="D325" s="516"/>
      <c r="E325" s="82"/>
      <c r="F325" s="83">
        <f>SUM(F293:F323)</f>
        <v>0</v>
      </c>
    </row>
    <row r="326" spans="1:6" s="25" customFormat="1">
      <c r="A326" s="497"/>
      <c r="B326" s="614"/>
      <c r="C326" s="613"/>
      <c r="D326" s="498"/>
      <c r="E326" s="611"/>
      <c r="F326" s="499"/>
    </row>
    <row r="327" spans="1:6" s="25" customFormat="1">
      <c r="A327" s="517" t="s">
        <v>9</v>
      </c>
      <c r="B327" s="845" t="s">
        <v>147</v>
      </c>
      <c r="C327" s="845"/>
      <c r="D327" s="845"/>
      <c r="E327" s="845"/>
      <c r="F327" s="845"/>
    </row>
    <row r="328" spans="1:6" s="25" customFormat="1">
      <c r="A328" s="511"/>
      <c r="B328" s="716"/>
      <c r="C328" s="69"/>
      <c r="D328" s="518"/>
      <c r="E328" s="519"/>
      <c r="F328" s="505"/>
    </row>
    <row r="329" spans="1:6" s="25" customFormat="1" ht="92.4">
      <c r="A329" s="511"/>
      <c r="B329" s="54" t="s">
        <v>436</v>
      </c>
      <c r="C329" s="53"/>
      <c r="D329" s="512"/>
      <c r="E329" s="505"/>
      <c r="F329" s="505"/>
    </row>
    <row r="330" spans="1:6" s="25" customFormat="1">
      <c r="A330" s="511"/>
      <c r="B330" s="495"/>
      <c r="C330" s="53"/>
      <c r="D330" s="513"/>
      <c r="E330" s="514"/>
      <c r="F330" s="514"/>
    </row>
    <row r="331" spans="1:6" s="25" customFormat="1" ht="145.19999999999999">
      <c r="A331" s="503" t="s">
        <v>7</v>
      </c>
      <c r="B331" s="88" t="s">
        <v>437</v>
      </c>
      <c r="C331" s="687" t="s">
        <v>51</v>
      </c>
      <c r="D331" s="502">
        <v>234</v>
      </c>
      <c r="E331" s="688"/>
      <c r="F331" s="520">
        <f>D331*E331</f>
        <v>0</v>
      </c>
    </row>
    <row r="332" spans="1:6" s="25" customFormat="1">
      <c r="A332" s="511"/>
      <c r="B332" s="716"/>
      <c r="C332" s="127"/>
      <c r="D332" s="502"/>
      <c r="E332" s="127"/>
      <c r="F332" s="127"/>
    </row>
    <row r="333" spans="1:6" s="25" customFormat="1" ht="26.4">
      <c r="A333" s="503" t="s">
        <v>8</v>
      </c>
      <c r="B333" s="88" t="s">
        <v>140</v>
      </c>
      <c r="C333" s="686" t="s">
        <v>31</v>
      </c>
      <c r="D333" s="502">
        <v>160</v>
      </c>
      <c r="E333" s="521"/>
      <c r="F333" s="520">
        <f>D333*E333</f>
        <v>0</v>
      </c>
    </row>
    <row r="334" spans="1:6" s="25" customFormat="1">
      <c r="A334" s="522"/>
      <c r="B334" s="155"/>
      <c r="C334" s="688"/>
      <c r="D334" s="523"/>
      <c r="E334" s="127"/>
      <c r="F334" s="127"/>
    </row>
    <row r="335" spans="1:6" s="25" customFormat="1" ht="105.6">
      <c r="A335" s="503" t="s">
        <v>24</v>
      </c>
      <c r="B335" s="88" t="s">
        <v>438</v>
      </c>
      <c r="C335" s="687" t="s">
        <v>51</v>
      </c>
      <c r="D335" s="502">
        <v>64</v>
      </c>
      <c r="E335" s="96"/>
      <c r="F335" s="520">
        <f>D335*E335</f>
        <v>0</v>
      </c>
    </row>
    <row r="336" spans="1:6" s="25" customFormat="1">
      <c r="A336" s="497"/>
      <c r="B336" s="524"/>
      <c r="C336" s="613"/>
      <c r="D336" s="498"/>
      <c r="E336" s="611"/>
      <c r="F336" s="611"/>
    </row>
    <row r="337" spans="1:8" s="25" customFormat="1" ht="39.6">
      <c r="A337" s="503" t="s">
        <v>25</v>
      </c>
      <c r="B337" s="88" t="s">
        <v>148</v>
      </c>
      <c r="C337" s="146" t="s">
        <v>60</v>
      </c>
      <c r="D337" s="525">
        <v>195</v>
      </c>
      <c r="E337" s="125"/>
      <c r="F337" s="520">
        <f>D337*E337</f>
        <v>0</v>
      </c>
    </row>
    <row r="338" spans="1:8" s="25" customFormat="1">
      <c r="A338" s="503"/>
      <c r="B338" s="88"/>
      <c r="C338" s="146"/>
      <c r="D338" s="525"/>
      <c r="E338" s="125"/>
      <c r="F338" s="520"/>
    </row>
    <row r="339" spans="1:8" s="25" customFormat="1" ht="26.4">
      <c r="A339" s="503" t="s">
        <v>27</v>
      </c>
      <c r="B339" s="88" t="s">
        <v>439</v>
      </c>
      <c r="C339" s="146" t="s">
        <v>430</v>
      </c>
      <c r="D339" s="526">
        <v>170</v>
      </c>
      <c r="E339" s="527"/>
      <c r="F339" s="527">
        <f>D339*E339</f>
        <v>0</v>
      </c>
    </row>
    <row r="340" spans="1:8" s="25" customFormat="1">
      <c r="A340" s="497"/>
      <c r="B340" s="76"/>
      <c r="C340" s="526"/>
      <c r="D340" s="528"/>
      <c r="E340" s="526"/>
      <c r="F340" s="526"/>
    </row>
    <row r="341" spans="1:8" s="25" customFormat="1" ht="79.2">
      <c r="A341" s="175" t="s">
        <v>98</v>
      </c>
      <c r="B341" s="315" t="s">
        <v>440</v>
      </c>
      <c r="C341" s="317" t="s">
        <v>51</v>
      </c>
      <c r="D341" s="529">
        <v>16.5</v>
      </c>
      <c r="E341" s="319"/>
      <c r="F341" s="530">
        <f>D341*E341</f>
        <v>0</v>
      </c>
      <c r="G341" s="334"/>
      <c r="H341" s="334"/>
    </row>
    <row r="342" spans="1:8" s="25" customFormat="1">
      <c r="A342" s="175"/>
      <c r="B342" s="315"/>
      <c r="C342" s="317"/>
      <c r="D342" s="529"/>
      <c r="E342" s="319"/>
      <c r="F342" s="530"/>
    </row>
    <row r="343" spans="1:8" s="25" customFormat="1" ht="26.4">
      <c r="A343" s="175" t="s">
        <v>99</v>
      </c>
      <c r="B343" s="315" t="s">
        <v>315</v>
      </c>
      <c r="C343" s="317" t="s">
        <v>51</v>
      </c>
      <c r="D343" s="529">
        <v>1.5</v>
      </c>
      <c r="E343" s="319"/>
      <c r="F343" s="530">
        <f>D343*E343</f>
        <v>0</v>
      </c>
    </row>
    <row r="344" spans="1:8" s="25" customFormat="1">
      <c r="A344" s="175"/>
      <c r="B344" s="315"/>
      <c r="C344" s="318"/>
      <c r="D344" s="529"/>
      <c r="E344" s="319"/>
      <c r="F344" s="530"/>
    </row>
    <row r="345" spans="1:8" s="25" customFormat="1" ht="26.4">
      <c r="A345" s="175" t="s">
        <v>100</v>
      </c>
      <c r="B345" s="316" t="s">
        <v>316</v>
      </c>
      <c r="C345" s="317" t="s">
        <v>51</v>
      </c>
      <c r="D345" s="529">
        <v>1.7</v>
      </c>
      <c r="E345" s="319"/>
      <c r="F345" s="530">
        <f>D345*E345</f>
        <v>0</v>
      </c>
    </row>
    <row r="346" spans="1:8" s="25" customFormat="1">
      <c r="A346" s="175"/>
      <c r="B346" s="315"/>
      <c r="C346" s="531"/>
      <c r="D346" s="532"/>
      <c r="E346" s="319"/>
      <c r="F346" s="533"/>
    </row>
    <row r="347" spans="1:8" s="25" customFormat="1" ht="118.8">
      <c r="A347" s="175" t="s">
        <v>101</v>
      </c>
      <c r="B347" s="316" t="s">
        <v>441</v>
      </c>
      <c r="C347" s="317" t="s">
        <v>12</v>
      </c>
      <c r="D347" s="532">
        <v>11</v>
      </c>
      <c r="E347" s="319"/>
      <c r="F347" s="530">
        <f>D347*E347</f>
        <v>0</v>
      </c>
    </row>
    <row r="348" spans="1:8" s="25" customFormat="1" ht="14.25" customHeight="1">
      <c r="A348" s="175"/>
      <c r="B348" s="534"/>
      <c r="C348" s="535"/>
      <c r="D348" s="536"/>
      <c r="E348" s="537"/>
      <c r="F348" s="530"/>
    </row>
    <row r="349" spans="1:8" s="25" customFormat="1" ht="66">
      <c r="A349" s="538" t="s">
        <v>102</v>
      </c>
      <c r="B349" s="76" t="s">
        <v>442</v>
      </c>
      <c r="C349" s="57" t="s">
        <v>51</v>
      </c>
      <c r="D349" s="164">
        <v>20</v>
      </c>
      <c r="E349" s="65"/>
      <c r="F349" s="539">
        <f>D349*E349</f>
        <v>0</v>
      </c>
    </row>
    <row r="350" spans="1:8" s="25" customFormat="1">
      <c r="A350" s="538"/>
      <c r="B350" s="76"/>
      <c r="C350" s="57"/>
      <c r="D350" s="164"/>
      <c r="E350" s="65"/>
      <c r="F350" s="539"/>
    </row>
    <row r="351" spans="1:8" s="25" customFormat="1" ht="118.8">
      <c r="A351" s="538" t="s">
        <v>103</v>
      </c>
      <c r="B351" s="314" t="s">
        <v>443</v>
      </c>
      <c r="C351" s="57" t="s">
        <v>12</v>
      </c>
      <c r="D351" s="163">
        <v>13</v>
      </c>
      <c r="E351" s="65"/>
      <c r="F351" s="539">
        <f>D351*E351</f>
        <v>0</v>
      </c>
    </row>
    <row r="352" spans="1:8" s="25" customFormat="1">
      <c r="A352" s="175"/>
      <c r="B352" s="534"/>
      <c r="C352" s="535"/>
      <c r="D352" s="532"/>
      <c r="E352" s="319"/>
      <c r="F352" s="530"/>
    </row>
    <row r="353" spans="1:6" s="25" customFormat="1" ht="252" customHeight="1">
      <c r="A353" s="540" t="s">
        <v>104</v>
      </c>
      <c r="B353" s="541" t="s">
        <v>444</v>
      </c>
      <c r="C353" s="542" t="s">
        <v>445</v>
      </c>
      <c r="D353" s="543">
        <v>250</v>
      </c>
      <c r="E353" s="544"/>
      <c r="F353" s="545">
        <f>D353*E353</f>
        <v>0</v>
      </c>
    </row>
    <row r="354" spans="1:6" s="25" customFormat="1">
      <c r="A354" s="325"/>
      <c r="B354" s="76"/>
      <c r="C354" s="146"/>
      <c r="D354" s="546"/>
      <c r="E354" s="323"/>
      <c r="F354" s="107"/>
    </row>
    <row r="355" spans="1:6" s="25" customFormat="1" ht="79.2">
      <c r="A355" s="503" t="s">
        <v>105</v>
      </c>
      <c r="B355" s="54" t="s">
        <v>150</v>
      </c>
      <c r="C355" s="155" t="s">
        <v>12</v>
      </c>
      <c r="D355" s="512">
        <v>35</v>
      </c>
      <c r="E355" s="107"/>
      <c r="F355" s="520">
        <f>D355*E355</f>
        <v>0</v>
      </c>
    </row>
    <row r="356" spans="1:6" s="25" customFormat="1">
      <c r="A356" s="503"/>
      <c r="B356" s="716"/>
      <c r="C356" s="127"/>
      <c r="D356" s="502"/>
      <c r="E356" s="127"/>
      <c r="F356" s="127"/>
    </row>
    <row r="357" spans="1:6" s="25" customFormat="1" ht="39.6">
      <c r="A357" s="503" t="s">
        <v>162</v>
      </c>
      <c r="B357" s="54" t="s">
        <v>149</v>
      </c>
      <c r="C357" s="69" t="s">
        <v>60</v>
      </c>
      <c r="D357" s="510">
        <v>195</v>
      </c>
      <c r="E357" s="506"/>
      <c r="F357" s="520">
        <f>D357*E357</f>
        <v>0</v>
      </c>
    </row>
    <row r="358" spans="1:6" s="25" customFormat="1">
      <c r="A358" s="511"/>
      <c r="B358" s="150"/>
      <c r="C358" s="151"/>
      <c r="D358" s="506"/>
      <c r="E358" s="716"/>
      <c r="F358" s="94"/>
    </row>
    <row r="359" spans="1:6" s="25" customFormat="1" ht="52.8">
      <c r="A359" s="503" t="s">
        <v>319</v>
      </c>
      <c r="B359" s="126" t="s">
        <v>446</v>
      </c>
      <c r="C359" s="53" t="s">
        <v>51</v>
      </c>
      <c r="D359" s="506">
        <v>12</v>
      </c>
      <c r="E359" s="505"/>
      <c r="F359" s="520">
        <f>D359*E359</f>
        <v>0</v>
      </c>
    </row>
    <row r="360" spans="1:6" s="25" customFormat="1">
      <c r="A360" s="497"/>
      <c r="B360" s="614"/>
      <c r="C360" s="613"/>
      <c r="D360" s="498"/>
      <c r="E360" s="611"/>
      <c r="F360" s="499"/>
    </row>
    <row r="361" spans="1:6" s="25" customFormat="1">
      <c r="A361" s="515"/>
      <c r="B361" s="145" t="s">
        <v>151</v>
      </c>
      <c r="C361" s="80"/>
      <c r="D361" s="516"/>
      <c r="E361" s="82"/>
      <c r="F361" s="83">
        <f>SUM(F331:F359)</f>
        <v>0</v>
      </c>
    </row>
    <row r="362" spans="1:6" s="25" customFormat="1">
      <c r="A362" s="497"/>
      <c r="B362" s="614"/>
      <c r="C362" s="613"/>
      <c r="D362" s="498"/>
      <c r="E362" s="611"/>
      <c r="F362" s="499"/>
    </row>
    <row r="363" spans="1:6" s="25" customFormat="1">
      <c r="A363" s="517" t="s">
        <v>11</v>
      </c>
      <c r="B363" s="844" t="s">
        <v>156</v>
      </c>
      <c r="C363" s="845"/>
      <c r="D363" s="845"/>
      <c r="E363" s="845"/>
      <c r="F363" s="845"/>
    </row>
    <row r="364" spans="1:6" s="25" customFormat="1">
      <c r="A364" s="503"/>
      <c r="B364" s="54"/>
      <c r="C364" s="69"/>
      <c r="D364" s="547"/>
      <c r="E364" s="93"/>
      <c r="F364" s="548"/>
    </row>
    <row r="365" spans="1:6" s="25" customFormat="1" ht="26.4">
      <c r="A365" s="493" t="s">
        <v>7</v>
      </c>
      <c r="B365" s="314" t="s">
        <v>447</v>
      </c>
      <c r="C365" s="57" t="s">
        <v>51</v>
      </c>
      <c r="D365" s="549">
        <v>20</v>
      </c>
      <c r="E365" s="550"/>
      <c r="F365" s="520">
        <f>D365*E365</f>
        <v>0</v>
      </c>
    </row>
    <row r="366" spans="1:6" s="25" customFormat="1">
      <c r="A366" s="325"/>
      <c r="B366" s="331"/>
      <c r="C366" s="126"/>
      <c r="D366" s="551"/>
      <c r="E366" s="140"/>
      <c r="F366" s="552"/>
    </row>
    <row r="367" spans="1:6" s="25" customFormat="1" ht="26.4">
      <c r="A367" s="493" t="s">
        <v>8</v>
      </c>
      <c r="B367" s="76" t="s">
        <v>152</v>
      </c>
      <c r="C367" s="57" t="s">
        <v>51</v>
      </c>
      <c r="D367" s="546">
        <v>1.3</v>
      </c>
      <c r="E367" s="323"/>
      <c r="F367" s="520">
        <f>D367*E367</f>
        <v>0</v>
      </c>
    </row>
    <row r="368" spans="1:6" s="25" customFormat="1">
      <c r="A368" s="553"/>
      <c r="B368" s="554"/>
      <c r="C368" s="126"/>
      <c r="D368" s="551"/>
      <c r="E368" s="140"/>
      <c r="F368" s="552"/>
    </row>
    <row r="369" spans="1:6" s="25" customFormat="1" ht="52.8">
      <c r="A369" s="493" t="s">
        <v>24</v>
      </c>
      <c r="B369" s="76" t="s">
        <v>153</v>
      </c>
      <c r="C369" s="57" t="s">
        <v>51</v>
      </c>
      <c r="D369" s="546">
        <v>7.7</v>
      </c>
      <c r="E369" s="323"/>
      <c r="F369" s="520">
        <f>D369*E369</f>
        <v>0</v>
      </c>
    </row>
    <row r="370" spans="1:6" s="25" customFormat="1">
      <c r="A370" s="325"/>
      <c r="B370" s="555"/>
      <c r="C370" s="57"/>
      <c r="D370" s="551"/>
      <c r="E370" s="140"/>
      <c r="F370" s="530"/>
    </row>
    <row r="371" spans="1:6" s="25" customFormat="1" ht="52.8">
      <c r="A371" s="493" t="s">
        <v>25</v>
      </c>
      <c r="B371" s="126" t="s">
        <v>360</v>
      </c>
      <c r="C371" s="57" t="s">
        <v>51</v>
      </c>
      <c r="D371" s="546">
        <f>D365-D369</f>
        <v>12.3</v>
      </c>
      <c r="E371" s="323"/>
      <c r="F371" s="520">
        <f>D371*E371</f>
        <v>0</v>
      </c>
    </row>
    <row r="372" spans="1:6" s="25" customFormat="1">
      <c r="A372" s="556"/>
      <c r="B372" s="324"/>
      <c r="C372" s="325"/>
      <c r="D372" s="551"/>
      <c r="E372" s="140"/>
      <c r="F372" s="330"/>
    </row>
    <row r="373" spans="1:6" s="25" customFormat="1" ht="39.6">
      <c r="A373" s="493" t="s">
        <v>27</v>
      </c>
      <c r="B373" s="76" t="s">
        <v>154</v>
      </c>
      <c r="C373" s="146" t="s">
        <v>31</v>
      </c>
      <c r="D373" s="546">
        <v>35</v>
      </c>
      <c r="E373" s="323"/>
      <c r="F373" s="520">
        <f t="shared" ref="F373:F391" si="1">D373*E373</f>
        <v>0</v>
      </c>
    </row>
    <row r="374" spans="1:6" s="25" customFormat="1">
      <c r="A374" s="325"/>
      <c r="B374" s="555"/>
      <c r="C374" s="330"/>
      <c r="D374" s="496"/>
      <c r="E374" s="140"/>
      <c r="F374" s="330"/>
    </row>
    <row r="375" spans="1:6" s="25" customFormat="1" ht="26.4">
      <c r="A375" s="493" t="s">
        <v>98</v>
      </c>
      <c r="B375" s="76" t="s">
        <v>155</v>
      </c>
      <c r="C375" s="146" t="s">
        <v>31</v>
      </c>
      <c r="D375" s="546">
        <v>4</v>
      </c>
      <c r="E375" s="323"/>
      <c r="F375" s="520">
        <f t="shared" si="1"/>
        <v>0</v>
      </c>
    </row>
    <row r="376" spans="1:6" s="25" customFormat="1">
      <c r="A376" s="325"/>
      <c r="B376" s="495"/>
      <c r="C376" s="57"/>
      <c r="D376" s="551"/>
      <c r="E376" s="140"/>
      <c r="F376" s="557"/>
    </row>
    <row r="377" spans="1:6" s="25" customFormat="1" ht="52.8">
      <c r="A377" s="493" t="s">
        <v>99</v>
      </c>
      <c r="B377" s="76" t="s">
        <v>157</v>
      </c>
      <c r="C377" s="49" t="s">
        <v>51</v>
      </c>
      <c r="D377" s="546">
        <v>0.65</v>
      </c>
      <c r="E377" s="125"/>
      <c r="F377" s="520">
        <f t="shared" si="1"/>
        <v>0</v>
      </c>
    </row>
    <row r="378" spans="1:6" s="25" customFormat="1">
      <c r="A378" s="325"/>
      <c r="B378" s="555"/>
      <c r="C378" s="330"/>
      <c r="D378" s="551"/>
      <c r="E378" s="557"/>
      <c r="F378" s="330"/>
    </row>
    <row r="379" spans="1:6" s="25" customFormat="1" ht="66">
      <c r="A379" s="493" t="s">
        <v>100</v>
      </c>
      <c r="B379" s="328" t="s">
        <v>355</v>
      </c>
      <c r="C379" s="57" t="s">
        <v>51</v>
      </c>
      <c r="D379" s="546">
        <v>5</v>
      </c>
      <c r="E379" s="125"/>
      <c r="F379" s="520">
        <f t="shared" si="1"/>
        <v>0</v>
      </c>
    </row>
    <row r="380" spans="1:6" s="25" customFormat="1">
      <c r="A380" s="325"/>
      <c r="B380" s="558"/>
      <c r="C380" s="57"/>
      <c r="D380" s="551"/>
      <c r="E380" s="557"/>
      <c r="F380" s="557"/>
    </row>
    <row r="381" spans="1:6" s="25" customFormat="1" ht="39.6">
      <c r="A381" s="493" t="s">
        <v>101</v>
      </c>
      <c r="B381" s="328" t="s">
        <v>158</v>
      </c>
      <c r="C381" s="57" t="s">
        <v>51</v>
      </c>
      <c r="D381" s="546">
        <v>1.5</v>
      </c>
      <c r="E381" s="125"/>
      <c r="F381" s="520">
        <f t="shared" si="1"/>
        <v>0</v>
      </c>
    </row>
    <row r="382" spans="1:6" s="25" customFormat="1">
      <c r="A382" s="325"/>
      <c r="B382" s="559"/>
      <c r="C382" s="554"/>
      <c r="D382" s="551"/>
      <c r="E382" s="557"/>
      <c r="F382" s="330"/>
    </row>
    <row r="383" spans="1:6" s="25" customFormat="1" ht="39.6">
      <c r="A383" s="493" t="s">
        <v>102</v>
      </c>
      <c r="B383" s="560" t="s">
        <v>159</v>
      </c>
      <c r="C383" s="146" t="s">
        <v>26</v>
      </c>
      <c r="D383" s="546">
        <f>(D379+D381)*100*1.2</f>
        <v>780</v>
      </c>
      <c r="E383" s="125"/>
      <c r="F383" s="520">
        <f t="shared" si="1"/>
        <v>0</v>
      </c>
    </row>
    <row r="384" spans="1:6" s="25" customFormat="1">
      <c r="A384" s="325"/>
      <c r="B384" s="561"/>
      <c r="C384" s="126"/>
      <c r="D384" s="551"/>
      <c r="E384" s="557"/>
      <c r="F384" s="552"/>
    </row>
    <row r="385" spans="1:6" s="25" customFormat="1" ht="26.4">
      <c r="A385" s="493" t="s">
        <v>103</v>
      </c>
      <c r="B385" s="328" t="s">
        <v>160</v>
      </c>
      <c r="C385" s="146" t="s">
        <v>31</v>
      </c>
      <c r="D385" s="546">
        <v>19</v>
      </c>
      <c r="E385" s="125"/>
      <c r="F385" s="520">
        <f t="shared" si="1"/>
        <v>0</v>
      </c>
    </row>
    <row r="386" spans="1:6" s="25" customFormat="1">
      <c r="A386" s="325"/>
      <c r="B386" s="559"/>
      <c r="C386" s="554"/>
      <c r="D386" s="546"/>
      <c r="E386" s="330"/>
      <c r="F386" s="330"/>
    </row>
    <row r="387" spans="1:6" ht="26.4">
      <c r="A387" s="493" t="s">
        <v>104</v>
      </c>
      <c r="B387" s="328" t="s">
        <v>448</v>
      </c>
      <c r="C387" s="331" t="s">
        <v>357</v>
      </c>
      <c r="D387" s="546">
        <v>5</v>
      </c>
      <c r="E387" s="125"/>
      <c r="F387" s="520">
        <f t="shared" si="1"/>
        <v>0</v>
      </c>
    </row>
    <row r="388" spans="1:6">
      <c r="A388" s="325"/>
      <c r="B388" s="562"/>
      <c r="C388" s="334"/>
      <c r="D388" s="563"/>
      <c r="E388" s="711"/>
      <c r="F388" s="557"/>
    </row>
    <row r="389" spans="1:6" ht="26.4">
      <c r="A389" s="493" t="s">
        <v>105</v>
      </c>
      <c r="B389" s="328" t="s">
        <v>164</v>
      </c>
      <c r="C389" s="331" t="s">
        <v>356</v>
      </c>
      <c r="D389" s="549">
        <v>1</v>
      </c>
      <c r="E389" s="711"/>
      <c r="F389" s="520">
        <f t="shared" si="1"/>
        <v>0</v>
      </c>
    </row>
    <row r="390" spans="1:6">
      <c r="A390" s="325"/>
      <c r="B390" s="559"/>
      <c r="C390" s="554"/>
      <c r="D390" s="125"/>
      <c r="E390" s="711"/>
      <c r="F390" s="330"/>
    </row>
    <row r="391" spans="1:6" ht="39.6">
      <c r="A391" s="493" t="s">
        <v>162</v>
      </c>
      <c r="B391" s="328" t="s">
        <v>163</v>
      </c>
      <c r="C391" s="331" t="s">
        <v>61</v>
      </c>
      <c r="D391" s="549"/>
      <c r="E391" s="322"/>
      <c r="F391" s="520">
        <f t="shared" si="1"/>
        <v>0</v>
      </c>
    </row>
    <row r="392" spans="1:6">
      <c r="A392" s="564"/>
      <c r="B392" s="328"/>
      <c r="C392" s="331"/>
      <c r="D392" s="549"/>
      <c r="E392" s="322"/>
      <c r="F392" s="164"/>
    </row>
    <row r="393" spans="1:6" ht="26.4">
      <c r="A393" s="564"/>
      <c r="B393" s="333" t="s">
        <v>352</v>
      </c>
      <c r="C393" s="331"/>
      <c r="D393" s="549"/>
      <c r="E393" s="322"/>
      <c r="F393" s="164"/>
    </row>
    <row r="394" spans="1:6">
      <c r="A394" s="564"/>
      <c r="B394" s="328"/>
      <c r="C394" s="331"/>
      <c r="D394" s="549"/>
      <c r="E394" s="322"/>
      <c r="F394" s="164"/>
    </row>
    <row r="395" spans="1:6" ht="26.4">
      <c r="A395" s="564" t="s">
        <v>319</v>
      </c>
      <c r="B395" s="833" t="s">
        <v>553</v>
      </c>
      <c r="C395" s="331" t="s">
        <v>320</v>
      </c>
      <c r="D395" s="549">
        <v>2</v>
      </c>
      <c r="E395" s="322"/>
      <c r="F395" s="164">
        <f>D395*E395</f>
        <v>0</v>
      </c>
    </row>
    <row r="396" spans="1:6">
      <c r="A396" s="564"/>
      <c r="B396" s="328"/>
      <c r="C396" s="331"/>
      <c r="D396" s="549"/>
      <c r="E396" s="322"/>
      <c r="F396" s="164"/>
    </row>
    <row r="397" spans="1:6">
      <c r="A397" s="564" t="s">
        <v>318</v>
      </c>
      <c r="B397" s="328" t="s">
        <v>321</v>
      </c>
      <c r="C397" s="331" t="s">
        <v>320</v>
      </c>
      <c r="D397" s="549">
        <v>1</v>
      </c>
      <c r="E397" s="322"/>
      <c r="F397" s="164">
        <f t="shared" ref="F397:F409" si="2">D397*E397</f>
        <v>0</v>
      </c>
    </row>
    <row r="398" spans="1:6">
      <c r="A398" s="564"/>
      <c r="B398" s="328"/>
      <c r="C398" s="331"/>
      <c r="D398" s="549"/>
      <c r="E398" s="322"/>
      <c r="F398" s="164"/>
    </row>
    <row r="399" spans="1:6">
      <c r="A399" s="564" t="s">
        <v>324</v>
      </c>
      <c r="B399" s="335" t="s">
        <v>322</v>
      </c>
      <c r="C399" s="331" t="s">
        <v>320</v>
      </c>
      <c r="D399" s="549">
        <v>1</v>
      </c>
      <c r="E399" s="322"/>
      <c r="F399" s="164">
        <f t="shared" si="2"/>
        <v>0</v>
      </c>
    </row>
    <row r="400" spans="1:6" ht="14.25" customHeight="1">
      <c r="A400" s="564"/>
      <c r="B400" s="328"/>
      <c r="C400" s="331"/>
      <c r="D400" s="549"/>
      <c r="E400" s="322"/>
      <c r="F400" s="164"/>
    </row>
    <row r="401" spans="1:6" ht="26.4">
      <c r="A401" s="564" t="s">
        <v>325</v>
      </c>
      <c r="B401" s="835" t="s">
        <v>554</v>
      </c>
      <c r="C401" s="331" t="s">
        <v>320</v>
      </c>
      <c r="D401" s="549">
        <v>1</v>
      </c>
      <c r="E401" s="322"/>
      <c r="F401" s="164">
        <f t="shared" si="2"/>
        <v>0</v>
      </c>
    </row>
    <row r="402" spans="1:6">
      <c r="A402" s="564"/>
      <c r="B402" s="336"/>
      <c r="C402" s="331"/>
      <c r="D402" s="549"/>
      <c r="E402" s="322"/>
      <c r="F402" s="164"/>
    </row>
    <row r="403" spans="1:6">
      <c r="A403" s="564" t="s">
        <v>326</v>
      </c>
      <c r="B403" s="337" t="s">
        <v>354</v>
      </c>
      <c r="C403" s="331" t="s">
        <v>320</v>
      </c>
      <c r="D403" s="549">
        <v>1</v>
      </c>
      <c r="E403" s="322"/>
      <c r="F403" s="164">
        <f t="shared" si="2"/>
        <v>0</v>
      </c>
    </row>
    <row r="404" spans="1:6">
      <c r="A404" s="564"/>
      <c r="B404" s="336"/>
      <c r="C404" s="331"/>
      <c r="D404" s="549"/>
      <c r="E404" s="322"/>
      <c r="F404" s="164"/>
    </row>
    <row r="405" spans="1:6">
      <c r="A405" s="564" t="s">
        <v>327</v>
      </c>
      <c r="B405" s="336" t="s">
        <v>323</v>
      </c>
      <c r="C405" s="331" t="s">
        <v>320</v>
      </c>
      <c r="D405" s="549">
        <v>1</v>
      </c>
      <c r="E405" s="322"/>
      <c r="F405" s="164">
        <f t="shared" si="2"/>
        <v>0</v>
      </c>
    </row>
    <row r="406" spans="1:6">
      <c r="A406" s="564"/>
      <c r="B406" s="336"/>
      <c r="C406" s="331"/>
      <c r="D406" s="549"/>
      <c r="E406" s="322"/>
      <c r="F406" s="164"/>
    </row>
    <row r="407" spans="1:6" ht="26.4">
      <c r="A407" s="564" t="s">
        <v>328</v>
      </c>
      <c r="B407" s="834" t="s">
        <v>555</v>
      </c>
      <c r="C407" s="331" t="s">
        <v>320</v>
      </c>
      <c r="D407" s="549">
        <v>1</v>
      </c>
      <c r="E407" s="322"/>
      <c r="F407" s="164">
        <f t="shared" si="2"/>
        <v>0</v>
      </c>
    </row>
    <row r="408" spans="1:6">
      <c r="A408" s="564"/>
      <c r="B408" s="336"/>
      <c r="C408" s="331"/>
      <c r="D408" s="549"/>
      <c r="E408" s="322"/>
      <c r="F408" s="164"/>
    </row>
    <row r="409" spans="1:6" ht="26.4">
      <c r="A409" s="564" t="s">
        <v>329</v>
      </c>
      <c r="B409" s="834" t="s">
        <v>556</v>
      </c>
      <c r="C409" s="331" t="s">
        <v>320</v>
      </c>
      <c r="D409" s="549">
        <v>1</v>
      </c>
      <c r="E409" s="322"/>
      <c r="F409" s="164">
        <f t="shared" si="2"/>
        <v>0</v>
      </c>
    </row>
    <row r="410" spans="1:6">
      <c r="A410" s="564"/>
      <c r="B410" s="336"/>
      <c r="C410" s="331"/>
      <c r="D410" s="549"/>
      <c r="E410" s="322"/>
      <c r="F410" s="164"/>
    </row>
    <row r="411" spans="1:6">
      <c r="A411" s="564" t="s">
        <v>330</v>
      </c>
      <c r="B411" s="336" t="s">
        <v>344</v>
      </c>
      <c r="C411" s="331" t="s">
        <v>320</v>
      </c>
      <c r="D411" s="549">
        <v>1</v>
      </c>
      <c r="E411" s="322"/>
      <c r="F411" s="164">
        <f>D411*E411</f>
        <v>0</v>
      </c>
    </row>
    <row r="412" spans="1:6">
      <c r="A412" s="564"/>
      <c r="B412" s="336"/>
      <c r="C412" s="331"/>
      <c r="D412" s="549"/>
      <c r="E412" s="322"/>
      <c r="F412" s="164"/>
    </row>
    <row r="413" spans="1:6" ht="26.4">
      <c r="A413" s="564" t="s">
        <v>331</v>
      </c>
      <c r="B413" s="834" t="s">
        <v>557</v>
      </c>
      <c r="C413" s="331" t="s">
        <v>320</v>
      </c>
      <c r="D413" s="549">
        <v>1</v>
      </c>
      <c r="E413" s="322"/>
      <c r="F413" s="164">
        <f>E413*D413</f>
        <v>0</v>
      </c>
    </row>
    <row r="414" spans="1:6">
      <c r="A414" s="564"/>
      <c r="B414" s="336"/>
      <c r="C414" s="331"/>
      <c r="D414" s="549"/>
      <c r="E414" s="322"/>
      <c r="F414" s="164"/>
    </row>
    <row r="415" spans="1:6">
      <c r="A415" s="564" t="s">
        <v>332</v>
      </c>
      <c r="B415" s="336" t="s">
        <v>345</v>
      </c>
      <c r="C415" s="331" t="s">
        <v>320</v>
      </c>
      <c r="D415" s="549">
        <v>1</v>
      </c>
      <c r="E415" s="322"/>
      <c r="F415" s="164">
        <f>D415*E415</f>
        <v>0</v>
      </c>
    </row>
    <row r="416" spans="1:6">
      <c r="A416" s="564"/>
      <c r="B416" s="336"/>
      <c r="C416" s="331"/>
      <c r="D416" s="549"/>
      <c r="E416" s="322"/>
      <c r="F416" s="164"/>
    </row>
    <row r="417" spans="1:10">
      <c r="A417" s="564" t="s">
        <v>333</v>
      </c>
      <c r="B417" s="336" t="s">
        <v>346</v>
      </c>
      <c r="C417" s="331" t="s">
        <v>320</v>
      </c>
      <c r="D417" s="549">
        <v>1</v>
      </c>
      <c r="E417" s="322"/>
      <c r="F417" s="164">
        <f>E417*D417</f>
        <v>0</v>
      </c>
      <c r="G417" s="134"/>
    </row>
    <row r="418" spans="1:10" s="25" customFormat="1">
      <c r="A418" s="564"/>
      <c r="B418" s="336"/>
      <c r="C418" s="331"/>
      <c r="D418" s="549"/>
      <c r="E418" s="322"/>
      <c r="F418" s="164"/>
    </row>
    <row r="419" spans="1:10" s="234" customFormat="1">
      <c r="A419" s="564" t="s">
        <v>334</v>
      </c>
      <c r="B419" s="336" t="s">
        <v>347</v>
      </c>
      <c r="C419" s="331" t="s">
        <v>56</v>
      </c>
      <c r="D419" s="549">
        <v>0.2</v>
      </c>
      <c r="E419" s="322"/>
      <c r="F419" s="164">
        <f>D419*E419</f>
        <v>0</v>
      </c>
    </row>
    <row r="420" spans="1:10" s="234" customFormat="1">
      <c r="A420" s="564"/>
      <c r="B420" s="336"/>
      <c r="C420" s="331"/>
      <c r="D420" s="549"/>
      <c r="E420" s="322"/>
      <c r="F420" s="164"/>
    </row>
    <row r="421" spans="1:10" s="234" customFormat="1" ht="26.4">
      <c r="A421" s="564" t="s">
        <v>335</v>
      </c>
      <c r="B421" s="834" t="s">
        <v>558</v>
      </c>
      <c r="C421" s="331" t="s">
        <v>320</v>
      </c>
      <c r="D421" s="549">
        <v>1</v>
      </c>
      <c r="E421" s="322"/>
      <c r="F421" s="164">
        <f>E421*D421</f>
        <v>0</v>
      </c>
    </row>
    <row r="422" spans="1:10" s="234" customFormat="1">
      <c r="A422" s="564"/>
      <c r="B422" s="336"/>
      <c r="C422" s="331"/>
      <c r="D422" s="549"/>
      <c r="E422" s="322"/>
      <c r="F422" s="164"/>
    </row>
    <row r="423" spans="1:10" s="376" customFormat="1">
      <c r="A423" s="564" t="s">
        <v>336</v>
      </c>
      <c r="B423" s="336" t="s">
        <v>347</v>
      </c>
      <c r="C423" s="331" t="s">
        <v>56</v>
      </c>
      <c r="D423" s="549">
        <v>0.5</v>
      </c>
      <c r="E423" s="322"/>
      <c r="F423" s="164">
        <f>D423*E423</f>
        <v>0</v>
      </c>
    </row>
    <row r="424" spans="1:10" s="376" customFormat="1">
      <c r="A424" s="564"/>
      <c r="B424" s="336"/>
      <c r="C424" s="331"/>
      <c r="D424" s="549"/>
      <c r="E424" s="322"/>
      <c r="F424" s="164"/>
    </row>
    <row r="425" spans="1:10" s="234" customFormat="1">
      <c r="A425" s="564" t="s">
        <v>337</v>
      </c>
      <c r="B425" s="336" t="s">
        <v>348</v>
      </c>
      <c r="C425" s="331" t="s">
        <v>320</v>
      </c>
      <c r="D425" s="549">
        <v>1</v>
      </c>
      <c r="E425" s="322"/>
      <c r="F425" s="164">
        <f>D425*E425</f>
        <v>0</v>
      </c>
    </row>
    <row r="426" spans="1:10" s="234" customFormat="1">
      <c r="A426" s="564"/>
      <c r="B426" s="338"/>
      <c r="C426" s="565"/>
      <c r="D426" s="566"/>
      <c r="E426" s="322"/>
      <c r="F426" s="164"/>
      <c r="G426" s="360"/>
      <c r="H426" s="360"/>
      <c r="I426" s="360"/>
      <c r="J426" s="360"/>
    </row>
    <row r="427" spans="1:10" s="234" customFormat="1">
      <c r="A427" s="564" t="s">
        <v>338</v>
      </c>
      <c r="B427" s="336" t="s">
        <v>350</v>
      </c>
      <c r="C427" s="331" t="s">
        <v>56</v>
      </c>
      <c r="D427" s="549">
        <v>1.5</v>
      </c>
      <c r="E427" s="322"/>
      <c r="F427" s="164">
        <f>D427*E427</f>
        <v>0</v>
      </c>
      <c r="G427" s="360"/>
      <c r="H427" s="360"/>
      <c r="I427" s="360"/>
      <c r="J427" s="360"/>
    </row>
    <row r="428" spans="1:10" s="234" customFormat="1">
      <c r="A428" s="564"/>
      <c r="B428" s="336"/>
      <c r="C428" s="567"/>
      <c r="D428" s="566"/>
      <c r="E428" s="322"/>
      <c r="F428" s="164"/>
      <c r="G428" s="378"/>
      <c r="H428" s="379"/>
      <c r="I428" s="360"/>
      <c r="J428" s="360"/>
    </row>
    <row r="429" spans="1:10" s="234" customFormat="1">
      <c r="A429" s="564" t="s">
        <v>339</v>
      </c>
      <c r="B429" s="336" t="s">
        <v>353</v>
      </c>
      <c r="C429" s="331" t="s">
        <v>320</v>
      </c>
      <c r="D429" s="549">
        <v>1</v>
      </c>
      <c r="E429" s="322"/>
      <c r="F429" s="164">
        <f>D429*E429</f>
        <v>0</v>
      </c>
      <c r="G429" s="360"/>
      <c r="H429" s="360"/>
      <c r="I429" s="360"/>
      <c r="J429" s="360"/>
    </row>
    <row r="430" spans="1:10" s="234" customFormat="1">
      <c r="A430" s="564"/>
      <c r="B430" s="336"/>
      <c r="C430" s="567"/>
      <c r="D430" s="566"/>
      <c r="E430" s="322"/>
      <c r="F430" s="164"/>
      <c r="G430" s="360"/>
      <c r="H430" s="360"/>
      <c r="I430" s="360"/>
      <c r="J430" s="360"/>
    </row>
    <row r="431" spans="1:10" s="234" customFormat="1">
      <c r="A431" s="564" t="s">
        <v>340</v>
      </c>
      <c r="B431" s="336" t="s">
        <v>349</v>
      </c>
      <c r="C431" s="331" t="s">
        <v>320</v>
      </c>
      <c r="D431" s="549">
        <v>1</v>
      </c>
      <c r="E431" s="322"/>
      <c r="F431" s="164">
        <f>D431*E431</f>
        <v>0</v>
      </c>
      <c r="G431" s="360"/>
      <c r="H431" s="360"/>
      <c r="I431" s="360"/>
      <c r="J431" s="360"/>
    </row>
    <row r="432" spans="1:10" s="234" customFormat="1">
      <c r="A432" s="564"/>
      <c r="B432" s="336"/>
      <c r="C432" s="567"/>
      <c r="D432" s="566"/>
      <c r="E432" s="322"/>
      <c r="F432" s="164"/>
      <c r="G432" s="360"/>
      <c r="H432" s="360"/>
      <c r="I432" s="360"/>
      <c r="J432" s="360"/>
    </row>
    <row r="433" spans="1:10" s="234" customFormat="1">
      <c r="A433" s="564" t="s">
        <v>341</v>
      </c>
      <c r="B433" s="336" t="s">
        <v>350</v>
      </c>
      <c r="C433" s="331" t="s">
        <v>56</v>
      </c>
      <c r="D433" s="549">
        <v>0.1</v>
      </c>
      <c r="E433" s="322"/>
      <c r="F433" s="164">
        <f>E431*D431</f>
        <v>0</v>
      </c>
      <c r="G433" s="360"/>
      <c r="H433" s="360"/>
      <c r="I433" s="360"/>
      <c r="J433" s="360"/>
    </row>
    <row r="434" spans="1:10" s="234" customFormat="1">
      <c r="A434" s="564"/>
      <c r="B434" s="336"/>
      <c r="C434" s="567"/>
      <c r="D434" s="566"/>
      <c r="E434" s="322"/>
      <c r="F434" s="164"/>
      <c r="G434" s="360"/>
      <c r="H434" s="360"/>
      <c r="I434" s="360"/>
      <c r="J434" s="360"/>
    </row>
    <row r="435" spans="1:10" s="234" customFormat="1">
      <c r="A435" s="564" t="s">
        <v>342</v>
      </c>
      <c r="B435" s="336" t="s">
        <v>351</v>
      </c>
      <c r="C435" s="331" t="s">
        <v>320</v>
      </c>
      <c r="D435" s="549">
        <v>1</v>
      </c>
      <c r="E435" s="322"/>
      <c r="F435" s="164">
        <f>D435*E435</f>
        <v>0</v>
      </c>
      <c r="G435" s="360"/>
      <c r="H435" s="360"/>
      <c r="I435" s="360"/>
      <c r="J435" s="360"/>
    </row>
    <row r="436" spans="1:10" s="234" customFormat="1">
      <c r="A436" s="564"/>
      <c r="B436" s="336"/>
      <c r="C436" s="567"/>
      <c r="D436" s="566"/>
      <c r="E436" s="322"/>
      <c r="F436" s="164"/>
      <c r="G436" s="360"/>
      <c r="H436" s="360"/>
      <c r="I436" s="360"/>
      <c r="J436" s="360"/>
    </row>
    <row r="437" spans="1:10" s="234" customFormat="1">
      <c r="A437" s="564" t="s">
        <v>343</v>
      </c>
      <c r="B437" s="336" t="s">
        <v>350</v>
      </c>
      <c r="C437" s="331" t="s">
        <v>56</v>
      </c>
      <c r="D437" s="549">
        <v>1.5</v>
      </c>
      <c r="E437" s="322"/>
      <c r="F437" s="164">
        <f>D437*E437</f>
        <v>0</v>
      </c>
      <c r="G437" s="360"/>
      <c r="H437" s="360"/>
      <c r="I437" s="360"/>
      <c r="J437" s="360"/>
    </row>
    <row r="438" spans="1:10" s="377" customFormat="1">
      <c r="A438" s="564"/>
      <c r="B438" s="336"/>
      <c r="C438" s="331"/>
      <c r="D438" s="549"/>
      <c r="E438" s="322"/>
      <c r="F438" s="164"/>
    </row>
    <row r="439" spans="1:10" s="377" customFormat="1" ht="26.4">
      <c r="A439" s="564"/>
      <c r="B439" s="339" t="s">
        <v>358</v>
      </c>
      <c r="C439" s="567"/>
      <c r="D439" s="568"/>
      <c r="E439" s="322"/>
      <c r="F439" s="164"/>
    </row>
    <row r="440" spans="1:10" s="234" customFormat="1">
      <c r="A440" s="564"/>
      <c r="B440" s="210"/>
      <c r="C440" s="567"/>
      <c r="D440" s="568"/>
      <c r="E440" s="164"/>
      <c r="F440" s="164"/>
      <c r="G440" s="360"/>
      <c r="H440" s="360"/>
      <c r="I440" s="360"/>
      <c r="J440" s="360"/>
    </row>
    <row r="441" spans="1:10" s="234" customFormat="1">
      <c r="A441" s="569"/>
      <c r="B441" s="79" t="s">
        <v>165</v>
      </c>
      <c r="C441" s="570"/>
      <c r="D441" s="571"/>
      <c r="E441" s="572"/>
      <c r="F441" s="157">
        <f>SUM(F365:F437)</f>
        <v>0</v>
      </c>
    </row>
    <row r="442" spans="1:10" s="234" customFormat="1">
      <c r="A442" s="497"/>
      <c r="B442" s="614"/>
      <c r="C442" s="613"/>
      <c r="D442" s="498"/>
      <c r="E442" s="611"/>
      <c r="F442" s="499"/>
    </row>
    <row r="443" spans="1:10" s="234" customFormat="1">
      <c r="A443" s="517" t="s">
        <v>14</v>
      </c>
      <c r="B443" s="844" t="s">
        <v>449</v>
      </c>
      <c r="C443" s="845"/>
      <c r="D443" s="845"/>
      <c r="E443" s="845"/>
      <c r="F443" s="845"/>
    </row>
    <row r="444" spans="1:10" s="234" customFormat="1">
      <c r="A444" s="573"/>
      <c r="B444" s="75"/>
      <c r="C444" s="526"/>
      <c r="D444" s="547"/>
      <c r="E444" s="93"/>
      <c r="F444" s="152"/>
    </row>
    <row r="445" spans="1:10" s="234" customFormat="1" ht="26.4">
      <c r="A445" s="503" t="s">
        <v>7</v>
      </c>
      <c r="B445" s="718" t="s">
        <v>450</v>
      </c>
      <c r="C445" s="526" t="s">
        <v>51</v>
      </c>
      <c r="D445" s="574">
        <v>55</v>
      </c>
      <c r="E445" s="575"/>
      <c r="F445" s="539">
        <f>D445*E445</f>
        <v>0</v>
      </c>
    </row>
    <row r="446" spans="1:10" s="234" customFormat="1">
      <c r="A446" s="576"/>
      <c r="B446" s="95"/>
      <c r="C446" s="137"/>
      <c r="D446" s="577"/>
      <c r="E446" s="144"/>
      <c r="F446" s="321"/>
    </row>
    <row r="447" spans="1:10" s="234" customFormat="1" ht="26.4">
      <c r="A447" s="573" t="s">
        <v>8</v>
      </c>
      <c r="B447" s="87" t="s">
        <v>451</v>
      </c>
      <c r="C447" s="526" t="s">
        <v>51</v>
      </c>
      <c r="D447" s="578">
        <v>2</v>
      </c>
      <c r="E447" s="55"/>
      <c r="F447" s="539">
        <f>D447*E447</f>
        <v>0</v>
      </c>
    </row>
    <row r="448" spans="1:10" s="234" customFormat="1">
      <c r="A448" s="579"/>
      <c r="B448" s="61"/>
      <c r="C448" s="137"/>
      <c r="D448" s="577"/>
      <c r="E448" s="144"/>
      <c r="F448" s="321"/>
    </row>
    <row r="449" spans="1:6" s="234" customFormat="1" ht="66">
      <c r="A449" s="573" t="s">
        <v>24</v>
      </c>
      <c r="B449" s="87" t="s">
        <v>468</v>
      </c>
      <c r="C449" s="526" t="s">
        <v>51</v>
      </c>
      <c r="D449" s="578">
        <v>24</v>
      </c>
      <c r="E449" s="506"/>
      <c r="F449" s="539">
        <f>D449*E449</f>
        <v>0</v>
      </c>
    </row>
    <row r="450" spans="1:6" s="234" customFormat="1">
      <c r="A450" s="576"/>
      <c r="B450" s="153"/>
      <c r="C450" s="526"/>
      <c r="D450" s="577"/>
      <c r="E450" s="144"/>
      <c r="F450" s="85"/>
    </row>
    <row r="451" spans="1:6" s="234" customFormat="1" ht="66">
      <c r="A451" s="573" t="s">
        <v>25</v>
      </c>
      <c r="B451" s="87" t="s">
        <v>452</v>
      </c>
      <c r="C451" s="526" t="s">
        <v>51</v>
      </c>
      <c r="D451" s="578">
        <v>31</v>
      </c>
      <c r="E451" s="55"/>
      <c r="F451" s="539">
        <f>D451*E451</f>
        <v>0</v>
      </c>
    </row>
    <row r="452" spans="1:6" s="234" customFormat="1">
      <c r="A452" s="580"/>
      <c r="B452" s="92"/>
      <c r="C452" s="141"/>
      <c r="D452" s="577"/>
      <c r="E452" s="144"/>
      <c r="F452" s="59"/>
    </row>
    <row r="453" spans="1:6" s="234" customFormat="1" ht="39.6">
      <c r="A453" s="573" t="s">
        <v>27</v>
      </c>
      <c r="B453" s="87" t="s">
        <v>154</v>
      </c>
      <c r="C453" s="526" t="s">
        <v>31</v>
      </c>
      <c r="D453" s="578">
        <v>80</v>
      </c>
      <c r="E453" s="55"/>
      <c r="F453" s="539">
        <f>D453*E453</f>
        <v>0</v>
      </c>
    </row>
    <row r="454" spans="1:6" s="234" customFormat="1">
      <c r="A454" s="576"/>
      <c r="B454" s="153"/>
      <c r="C454" s="700"/>
      <c r="D454" s="581"/>
      <c r="E454" s="144"/>
      <c r="F454" s="700"/>
    </row>
    <row r="455" spans="1:6" s="234" customFormat="1" ht="26.4">
      <c r="A455" s="573" t="s">
        <v>98</v>
      </c>
      <c r="B455" s="87" t="s">
        <v>155</v>
      </c>
      <c r="C455" s="526" t="s">
        <v>31</v>
      </c>
      <c r="D455" s="578">
        <v>10</v>
      </c>
      <c r="E455" s="55"/>
      <c r="F455" s="539">
        <f>D455*E455</f>
        <v>0</v>
      </c>
    </row>
    <row r="456" spans="1:6" s="234" customFormat="1">
      <c r="A456" s="576"/>
      <c r="B456" s="64"/>
      <c r="C456" s="526"/>
      <c r="D456" s="577"/>
      <c r="E456" s="144"/>
      <c r="F456" s="582"/>
    </row>
    <row r="457" spans="1:6" s="234" customFormat="1" ht="52.8">
      <c r="A457" s="573" t="s">
        <v>99</v>
      </c>
      <c r="B457" s="87" t="s">
        <v>157</v>
      </c>
      <c r="C457" s="687" t="s">
        <v>51</v>
      </c>
      <c r="D457" s="578">
        <v>1</v>
      </c>
      <c r="E457" s="86"/>
      <c r="F457" s="539">
        <f>D457*E457</f>
        <v>0</v>
      </c>
    </row>
    <row r="458" spans="1:6" s="234" customFormat="1">
      <c r="A458" s="576"/>
      <c r="B458" s="153"/>
      <c r="C458" s="700"/>
      <c r="D458" s="577"/>
      <c r="E458" s="582"/>
      <c r="F458" s="700"/>
    </row>
    <row r="459" spans="1:6" s="234" customFormat="1" ht="27" customHeight="1">
      <c r="A459" s="573" t="s">
        <v>100</v>
      </c>
      <c r="B459" s="87" t="s">
        <v>453</v>
      </c>
      <c r="C459" s="687" t="s">
        <v>51</v>
      </c>
      <c r="D459" s="578">
        <v>12</v>
      </c>
      <c r="E459" s="86"/>
      <c r="F459" s="539">
        <f>D459*E459</f>
        <v>0</v>
      </c>
    </row>
    <row r="460" spans="1:6" s="234" customFormat="1">
      <c r="A460" s="576"/>
      <c r="B460" s="64"/>
      <c r="C460" s="687"/>
      <c r="D460" s="577"/>
      <c r="E460" s="582"/>
      <c r="F460" s="582"/>
    </row>
    <row r="461" spans="1:6" s="234" customFormat="1" ht="39.6">
      <c r="A461" s="573" t="s">
        <v>101</v>
      </c>
      <c r="B461" s="87" t="s">
        <v>158</v>
      </c>
      <c r="C461" s="687" t="s">
        <v>51</v>
      </c>
      <c r="D461" s="578">
        <v>2.5</v>
      </c>
      <c r="E461" s="86"/>
      <c r="F461" s="539">
        <f>D461*E461</f>
        <v>0</v>
      </c>
    </row>
    <row r="462" spans="1:6" s="376" customFormat="1">
      <c r="A462" s="576"/>
      <c r="B462" s="153"/>
      <c r="C462" s="700"/>
      <c r="D462" s="577"/>
      <c r="E462" s="582"/>
      <c r="F462" s="700"/>
    </row>
    <row r="463" spans="1:6" s="234" customFormat="1" ht="42" customHeight="1">
      <c r="A463" s="573" t="s">
        <v>102</v>
      </c>
      <c r="B463" s="75" t="s">
        <v>159</v>
      </c>
      <c r="C463" s="686" t="s">
        <v>26</v>
      </c>
      <c r="D463" s="578">
        <f>(D459+D461)*100*1.1</f>
        <v>1595.0000000000002</v>
      </c>
      <c r="E463" s="86"/>
      <c r="F463" s="539">
        <f>D463*E463</f>
        <v>0</v>
      </c>
    </row>
    <row r="464" spans="1:6" s="234" customFormat="1">
      <c r="A464" s="576"/>
      <c r="B464" s="95"/>
      <c r="C464" s="137"/>
      <c r="D464" s="577"/>
      <c r="E464" s="582"/>
      <c r="F464" s="321"/>
    </row>
    <row r="465" spans="1:8" s="234" customFormat="1" ht="24.75" customHeight="1">
      <c r="A465" s="573" t="s">
        <v>103</v>
      </c>
      <c r="B465" s="88" t="s">
        <v>160</v>
      </c>
      <c r="C465" s="686" t="s">
        <v>31</v>
      </c>
      <c r="D465" s="578">
        <v>43</v>
      </c>
      <c r="E465" s="86"/>
      <c r="F465" s="539">
        <f>D465*E465</f>
        <v>0</v>
      </c>
    </row>
    <row r="466" spans="1:8" s="234" customFormat="1">
      <c r="A466" s="576"/>
      <c r="B466" s="153"/>
      <c r="C466" s="700"/>
      <c r="D466" s="578"/>
      <c r="E466" s="700"/>
      <c r="F466" s="700"/>
    </row>
    <row r="467" spans="1:8" s="234" customFormat="1" ht="26.4">
      <c r="A467" s="573" t="s">
        <v>104</v>
      </c>
      <c r="B467" s="88" t="s">
        <v>161</v>
      </c>
      <c r="C467" s="159" t="s">
        <v>454</v>
      </c>
      <c r="D467" s="578">
        <v>7</v>
      </c>
      <c r="E467" s="86"/>
      <c r="F467" s="539">
        <f>D467*E467</f>
        <v>0</v>
      </c>
    </row>
    <row r="468" spans="1:8" s="234" customFormat="1">
      <c r="A468" s="576"/>
      <c r="B468" s="63"/>
      <c r="C468" s="583"/>
      <c r="D468" s="563"/>
      <c r="E468" s="688"/>
      <c r="F468" s="582"/>
    </row>
    <row r="469" spans="1:8" s="234" customFormat="1" ht="26.4">
      <c r="A469" s="573" t="s">
        <v>105</v>
      </c>
      <c r="B469" s="88" t="s">
        <v>164</v>
      </c>
      <c r="C469" s="159" t="s">
        <v>454</v>
      </c>
      <c r="D469" s="574">
        <v>1</v>
      </c>
      <c r="E469" s="148"/>
      <c r="F469" s="539">
        <f>D469*E469</f>
        <v>0</v>
      </c>
    </row>
    <row r="470" spans="1:8" s="234" customFormat="1">
      <c r="A470" s="576"/>
      <c r="B470" s="153"/>
      <c r="C470" s="700"/>
      <c r="D470" s="323"/>
      <c r="E470" s="688"/>
      <c r="F470" s="700"/>
    </row>
    <row r="471" spans="1:8" s="234" customFormat="1" ht="39.6">
      <c r="A471" s="573" t="s">
        <v>162</v>
      </c>
      <c r="B471" s="87" t="s">
        <v>163</v>
      </c>
      <c r="C471" s="584" t="s">
        <v>61</v>
      </c>
      <c r="D471" s="574"/>
      <c r="E471" s="143"/>
      <c r="F471" s="143">
        <v>0</v>
      </c>
    </row>
    <row r="472" spans="1:8" s="234" customFormat="1">
      <c r="A472" s="576"/>
      <c r="B472" s="64"/>
      <c r="C472"/>
      <c r="D472" s="585"/>
      <c r="E472" s="582"/>
      <c r="F472" s="144"/>
      <c r="H472" s="380"/>
    </row>
    <row r="473" spans="1:8" s="234" customFormat="1">
      <c r="A473" s="569"/>
      <c r="B473" s="79" t="s">
        <v>455</v>
      </c>
      <c r="C473" s="156"/>
      <c r="D473" s="586"/>
      <c r="E473" s="123"/>
      <c r="F473" s="157">
        <f>SUM(F445:F471)</f>
        <v>0</v>
      </c>
    </row>
    <row r="474" spans="1:8" s="234" customFormat="1">
      <c r="A474" s="497"/>
      <c r="B474" s="614"/>
      <c r="C474" s="613"/>
      <c r="D474" s="498"/>
      <c r="E474" s="611"/>
      <c r="F474" s="499"/>
    </row>
    <row r="475" spans="1:8" s="234" customFormat="1">
      <c r="A475" s="517" t="s">
        <v>28</v>
      </c>
      <c r="B475" s="844" t="s">
        <v>166</v>
      </c>
      <c r="C475" s="845"/>
      <c r="D475" s="845"/>
      <c r="E475" s="845"/>
      <c r="F475" s="845"/>
    </row>
    <row r="476" spans="1:8" s="234" customFormat="1">
      <c r="A476" s="511"/>
      <c r="B476" s="717"/>
      <c r="C476" s="687"/>
      <c r="D476" s="506"/>
      <c r="E476" s="521"/>
      <c r="F476" s="505"/>
    </row>
    <row r="477" spans="1:8" s="234" customFormat="1" ht="26.4">
      <c r="A477" s="503" t="s">
        <v>7</v>
      </c>
      <c r="B477" s="714" t="s">
        <v>456</v>
      </c>
      <c r="C477" s="687" t="s">
        <v>51</v>
      </c>
      <c r="D477" s="587">
        <v>27</v>
      </c>
      <c r="E477" s="135"/>
      <c r="F477" s="520">
        <f>D477*E477</f>
        <v>0</v>
      </c>
    </row>
    <row r="478" spans="1:8" s="234" customFormat="1">
      <c r="A478" s="503"/>
      <c r="B478" s="717"/>
      <c r="C478" s="127"/>
      <c r="D478" s="502"/>
      <c r="E478" s="127"/>
      <c r="F478" s="127"/>
    </row>
    <row r="479" spans="1:8" s="234" customFormat="1" ht="26.4">
      <c r="A479" s="503" t="s">
        <v>8</v>
      </c>
      <c r="B479" s="714" t="s">
        <v>152</v>
      </c>
      <c r="C479" s="687" t="s">
        <v>51</v>
      </c>
      <c r="D479" s="502">
        <v>1</v>
      </c>
      <c r="E479" s="521"/>
      <c r="F479" s="520">
        <f>D479*E479</f>
        <v>0</v>
      </c>
    </row>
    <row r="480" spans="1:8" s="234" customFormat="1">
      <c r="A480" s="503"/>
      <c r="B480" s="717"/>
      <c r="C480" s="127"/>
      <c r="D480" s="502"/>
      <c r="E480" s="127"/>
      <c r="F480" s="127"/>
    </row>
    <row r="481" spans="1:6" s="234" customFormat="1" ht="26.4">
      <c r="A481" s="503" t="s">
        <v>24</v>
      </c>
      <c r="B481" s="720" t="s">
        <v>167</v>
      </c>
      <c r="C481" s="687" t="s">
        <v>51</v>
      </c>
      <c r="D481" s="587">
        <v>0.85</v>
      </c>
      <c r="E481" s="688"/>
      <c r="F481" s="520">
        <f>D481*E481</f>
        <v>0</v>
      </c>
    </row>
    <row r="482" spans="1:6" s="234" customFormat="1">
      <c r="A482" s="503"/>
      <c r="B482" s="717"/>
      <c r="C482" s="127"/>
      <c r="D482" s="502"/>
      <c r="E482" s="127"/>
      <c r="F482" s="127"/>
    </row>
    <row r="483" spans="1:6" s="234" customFormat="1" ht="52.8">
      <c r="A483" s="503" t="s">
        <v>25</v>
      </c>
      <c r="B483" s="88" t="s">
        <v>469</v>
      </c>
      <c r="C483" s="687" t="s">
        <v>51</v>
      </c>
      <c r="D483" s="588">
        <v>9</v>
      </c>
      <c r="E483" s="502"/>
      <c r="F483" s="520">
        <f>D483*E483</f>
        <v>0</v>
      </c>
    </row>
    <row r="484" spans="1:6" s="234" customFormat="1">
      <c r="A484" s="511"/>
      <c r="B484" s="717"/>
      <c r="C484" s="127"/>
      <c r="D484" s="502"/>
      <c r="E484" s="127"/>
      <c r="F484" s="127"/>
    </row>
    <row r="485" spans="1:6" s="234" customFormat="1" ht="52.8">
      <c r="A485" s="503" t="s">
        <v>27</v>
      </c>
      <c r="B485" s="126" t="s">
        <v>446</v>
      </c>
      <c r="C485" s="687" t="s">
        <v>51</v>
      </c>
      <c r="D485" s="589">
        <v>18</v>
      </c>
      <c r="E485" s="502"/>
      <c r="F485" s="520">
        <f>D485*E485</f>
        <v>0</v>
      </c>
    </row>
    <row r="486" spans="1:6" s="234" customFormat="1">
      <c r="A486" s="503"/>
      <c r="B486" s="717"/>
      <c r="C486" s="127"/>
      <c r="D486" s="502"/>
      <c r="E486" s="127"/>
      <c r="F486" s="127"/>
    </row>
    <row r="487" spans="1:6" s="234" customFormat="1" ht="118.8">
      <c r="A487" s="503" t="s">
        <v>98</v>
      </c>
      <c r="B487" s="88" t="s">
        <v>317</v>
      </c>
      <c r="C487" s="687" t="s">
        <v>12</v>
      </c>
      <c r="D487" s="589">
        <v>1</v>
      </c>
      <c r="E487" s="96"/>
      <c r="F487" s="520">
        <f>D487*E487</f>
        <v>0</v>
      </c>
    </row>
    <row r="488" spans="1:6" s="234" customFormat="1">
      <c r="A488" s="497"/>
      <c r="B488" s="614"/>
      <c r="C488" s="613"/>
      <c r="D488" s="498"/>
      <c r="E488" s="611"/>
      <c r="F488" s="499"/>
    </row>
    <row r="489" spans="1:6" s="234" customFormat="1" ht="39.6">
      <c r="A489" s="503" t="s">
        <v>99</v>
      </c>
      <c r="B489" s="88" t="s">
        <v>168</v>
      </c>
      <c r="C489" s="155" t="s">
        <v>61</v>
      </c>
      <c r="D489" s="502">
        <v>1</v>
      </c>
      <c r="E489" s="94"/>
      <c r="F489" s="505">
        <f>D489*E489</f>
        <v>0</v>
      </c>
    </row>
    <row r="490" spans="1:6" s="234" customFormat="1">
      <c r="A490" s="503"/>
      <c r="B490" s="88"/>
      <c r="C490" s="155"/>
      <c r="D490" s="506"/>
      <c r="E490" s="94"/>
      <c r="F490" s="505"/>
    </row>
    <row r="491" spans="1:6" s="234" customFormat="1">
      <c r="A491" s="515"/>
      <c r="B491" s="79" t="s">
        <v>169</v>
      </c>
      <c r="C491" s="80"/>
      <c r="D491" s="516"/>
      <c r="E491" s="82"/>
      <c r="F491" s="83">
        <f>SUM(F477:F489)</f>
        <v>0</v>
      </c>
    </row>
    <row r="492" spans="1:6" s="234" customFormat="1">
      <c r="A492" s="497"/>
      <c r="B492" s="614"/>
      <c r="C492" s="613"/>
      <c r="D492" s="498"/>
      <c r="E492" s="611"/>
      <c r="F492" s="499"/>
    </row>
    <row r="493" spans="1:6" s="234" customFormat="1">
      <c r="A493" s="517" t="s">
        <v>457</v>
      </c>
      <c r="B493" s="844" t="s">
        <v>458</v>
      </c>
      <c r="C493" s="845"/>
      <c r="D493" s="845"/>
      <c r="E493" s="845"/>
      <c r="F493" s="846"/>
    </row>
    <row r="494" spans="1:6" s="234" customFormat="1">
      <c r="A494" s="576"/>
      <c r="B494" s="63"/>
      <c r="C494" s="687"/>
      <c r="D494" s="94"/>
      <c r="E494" s="85"/>
      <c r="F494" s="91"/>
    </row>
    <row r="495" spans="1:6" s="234" customFormat="1" ht="26.4">
      <c r="A495" s="503" t="s">
        <v>7</v>
      </c>
      <c r="B495" s="590" t="s">
        <v>459</v>
      </c>
      <c r="C495" s="49" t="s">
        <v>51</v>
      </c>
      <c r="D495" s="591">
        <v>12.5</v>
      </c>
      <c r="E495" s="592"/>
      <c r="F495" s="539">
        <f>D495*E495</f>
        <v>0</v>
      </c>
    </row>
    <row r="496" spans="1:6" s="234" customFormat="1">
      <c r="A496" s="503"/>
      <c r="B496" s="494"/>
      <c r="C496" s="59"/>
      <c r="D496" s="59"/>
      <c r="E496" s="59"/>
      <c r="F496" s="59"/>
    </row>
    <row r="497" spans="1:7" s="234" customFormat="1" ht="66">
      <c r="A497" s="573" t="s">
        <v>8</v>
      </c>
      <c r="B497" s="149" t="s">
        <v>460</v>
      </c>
      <c r="C497" s="49" t="s">
        <v>51</v>
      </c>
      <c r="D497" s="147">
        <v>10.9</v>
      </c>
      <c r="E497" s="326"/>
      <c r="F497" s="539">
        <f>D497*E497</f>
        <v>0</v>
      </c>
      <c r="G497" s="381">
        <f>SUM(D588:D595)</f>
        <v>22</v>
      </c>
    </row>
    <row r="498" spans="1:7" s="234" customFormat="1">
      <c r="A498" s="573"/>
      <c r="B498" s="138"/>
      <c r="C498" s="59"/>
      <c r="D498" s="59"/>
      <c r="E498" s="59"/>
      <c r="F498" s="59"/>
    </row>
    <row r="499" spans="1:7" s="234" customFormat="1" ht="52.8">
      <c r="A499" s="573" t="s">
        <v>24</v>
      </c>
      <c r="B499" s="327" t="s">
        <v>461</v>
      </c>
      <c r="C499" s="49" t="s">
        <v>51</v>
      </c>
      <c r="D499" s="593">
        <v>12</v>
      </c>
      <c r="E499" s="711"/>
      <c r="F499" s="539">
        <f>D499*E499</f>
        <v>0</v>
      </c>
    </row>
    <row r="500" spans="1:7" s="234" customFormat="1">
      <c r="A500" s="573"/>
      <c r="B500" s="494"/>
      <c r="C500" s="59"/>
      <c r="D500" s="59"/>
      <c r="E500" s="59"/>
      <c r="F500" s="59"/>
    </row>
    <row r="501" spans="1:7" s="360" customFormat="1" ht="66">
      <c r="A501" s="573" t="s">
        <v>25</v>
      </c>
      <c r="B501" s="136" t="s">
        <v>462</v>
      </c>
      <c r="C501" s="687" t="s">
        <v>12</v>
      </c>
      <c r="D501" s="594">
        <v>1</v>
      </c>
      <c r="E501" s="326"/>
      <c r="F501" s="539">
        <f>D501*E501</f>
        <v>0</v>
      </c>
    </row>
    <row r="502" spans="1:7" s="360" customFormat="1">
      <c r="A502" s="595"/>
      <c r="B502" s="75"/>
      <c r="C502" s="687"/>
      <c r="D502" s="594"/>
      <c r="E502" s="326"/>
      <c r="F502" s="539"/>
    </row>
    <row r="503" spans="1:7" s="360" customFormat="1" ht="92.4">
      <c r="A503" s="503" t="s">
        <v>27</v>
      </c>
      <c r="B503" s="136" t="s">
        <v>463</v>
      </c>
      <c r="C503" s="49" t="s">
        <v>51</v>
      </c>
      <c r="D503" s="596">
        <v>2.8</v>
      </c>
      <c r="E503" s="332"/>
      <c r="F503" s="539">
        <f>D503*E503</f>
        <v>0</v>
      </c>
    </row>
    <row r="504" spans="1:7" s="360" customFormat="1">
      <c r="A504" s="597"/>
      <c r="B504" s="24"/>
      <c r="C504" s="26"/>
      <c r="D504" s="598"/>
      <c r="E504" s="42"/>
      <c r="F504" s="51"/>
    </row>
    <row r="505" spans="1:7" s="360" customFormat="1" ht="39.6">
      <c r="A505" s="503" t="s">
        <v>98</v>
      </c>
      <c r="B505" s="88" t="s">
        <v>464</v>
      </c>
      <c r="C505" s="95" t="s">
        <v>454</v>
      </c>
      <c r="D505" s="329">
        <v>1</v>
      </c>
      <c r="E505" s="148"/>
      <c r="F505" s="539">
        <f>D505*E505</f>
        <v>0</v>
      </c>
    </row>
    <row r="506" spans="1:7" s="360" customFormat="1">
      <c r="A506" s="573"/>
      <c r="B506" s="88"/>
      <c r="C506" s="53"/>
      <c r="D506" s="158"/>
      <c r="E506" s="55"/>
      <c r="F506" s="91"/>
    </row>
    <row r="507" spans="1:7" s="360" customFormat="1">
      <c r="A507" s="599"/>
      <c r="B507" s="79" t="s">
        <v>465</v>
      </c>
      <c r="C507" s="80"/>
      <c r="D507" s="81"/>
      <c r="E507" s="82"/>
      <c r="F507" s="83">
        <f>SUM(F495:F505)</f>
        <v>0</v>
      </c>
    </row>
    <row r="508" spans="1:7" s="234" customFormat="1">
      <c r="A508" s="497"/>
      <c r="B508" s="614"/>
      <c r="C508" s="613"/>
      <c r="D508" s="600"/>
      <c r="E508" s="611"/>
      <c r="F508" s="499"/>
    </row>
    <row r="509" spans="1:7" s="234" customFormat="1">
      <c r="A509" s="503"/>
      <c r="B509" s="119" t="s">
        <v>17</v>
      </c>
      <c r="C509" s="127"/>
      <c r="D509" s="601"/>
      <c r="E509" s="716"/>
      <c r="F509" s="127"/>
    </row>
    <row r="510" spans="1:7" s="234" customFormat="1">
      <c r="A510" s="503" t="s">
        <v>170</v>
      </c>
      <c r="B510" s="160" t="s">
        <v>139</v>
      </c>
      <c r="C510" s="584" t="s">
        <v>18</v>
      </c>
      <c r="D510" s="506"/>
      <c r="E510" s="716"/>
      <c r="F510" s="94">
        <f>F325</f>
        <v>0</v>
      </c>
    </row>
    <row r="511" spans="1:7" s="234" customFormat="1">
      <c r="A511" s="503" t="s">
        <v>171</v>
      </c>
      <c r="B511" s="716" t="s">
        <v>147</v>
      </c>
      <c r="C511" s="155" t="s">
        <v>18</v>
      </c>
      <c r="D511" s="506"/>
      <c r="E511" s="716"/>
      <c r="F511" s="94">
        <f>F361</f>
        <v>0</v>
      </c>
    </row>
    <row r="512" spans="1:7" s="234" customFormat="1">
      <c r="A512" s="493" t="s">
        <v>172</v>
      </c>
      <c r="B512" s="76" t="s">
        <v>173</v>
      </c>
      <c r="C512" s="331" t="s">
        <v>18</v>
      </c>
      <c r="D512" s="546"/>
      <c r="E512" s="602"/>
      <c r="F512" s="164">
        <f>F441</f>
        <v>0</v>
      </c>
    </row>
    <row r="513" spans="1:6" s="360" customFormat="1">
      <c r="A513" s="493" t="s">
        <v>14</v>
      </c>
      <c r="B513" s="76" t="s">
        <v>466</v>
      </c>
      <c r="C513" s="331" t="s">
        <v>18</v>
      </c>
      <c r="D513" s="546"/>
      <c r="E513" s="602"/>
      <c r="F513" s="164">
        <f>F473</f>
        <v>0</v>
      </c>
    </row>
    <row r="514" spans="1:6" s="234" customFormat="1">
      <c r="A514" s="493" t="s">
        <v>28</v>
      </c>
      <c r="B514" s="716" t="s">
        <v>166</v>
      </c>
      <c r="C514" s="155" t="s">
        <v>18</v>
      </c>
      <c r="D514" s="506"/>
      <c r="E514" s="716"/>
      <c r="F514" s="94">
        <f>F491</f>
        <v>0</v>
      </c>
    </row>
    <row r="515" spans="1:6" s="234" customFormat="1">
      <c r="A515" s="493" t="s">
        <v>457</v>
      </c>
      <c r="B515" s="716" t="s">
        <v>458</v>
      </c>
      <c r="C515" s="155" t="s">
        <v>467</v>
      </c>
      <c r="D515" s="506"/>
      <c r="E515" s="716"/>
      <c r="F515" s="94">
        <f>F507</f>
        <v>0</v>
      </c>
    </row>
    <row r="516" spans="1:6" s="234" customFormat="1">
      <c r="A516" s="515"/>
      <c r="B516" s="120" t="s">
        <v>43</v>
      </c>
      <c r="C516" s="162" t="s">
        <v>18</v>
      </c>
      <c r="D516" s="603"/>
      <c r="E516" s="165"/>
      <c r="F516" s="124">
        <f>SUM(F510:F515)</f>
        <v>0</v>
      </c>
    </row>
    <row r="517" spans="1:6" s="234" customFormat="1">
      <c r="A517" s="1"/>
      <c r="B517" s="5"/>
      <c r="C517" s="9"/>
      <c r="D517" s="11"/>
      <c r="E517" s="23"/>
      <c r="F517" s="7"/>
    </row>
    <row r="518" spans="1:6" ht="13.8">
      <c r="A518" s="33" t="s">
        <v>99</v>
      </c>
      <c r="B518" s="851" t="s">
        <v>82</v>
      </c>
      <c r="C518" s="852"/>
      <c r="D518" s="852"/>
      <c r="E518" s="852"/>
      <c r="F518" s="853"/>
    </row>
    <row r="519" spans="1:6">
      <c r="A519" s="3"/>
      <c r="B519" s="24"/>
      <c r="C519" s="26"/>
      <c r="D519" s="50"/>
      <c r="E519" s="42"/>
      <c r="F519" s="51"/>
    </row>
    <row r="520" spans="1:6" ht="15.6">
      <c r="A520" s="415" t="s">
        <v>46</v>
      </c>
      <c r="B520" s="232" t="s">
        <v>243</v>
      </c>
      <c r="C520" s="463"/>
      <c r="D520" s="464"/>
      <c r="E520" s="465"/>
      <c r="F520" s="466"/>
    </row>
    <row r="521" spans="1:6" ht="15.6">
      <c r="A521" s="467"/>
      <c r="B521" s="235"/>
      <c r="C521" s="468"/>
      <c r="D521" s="469"/>
      <c r="E521" s="470"/>
      <c r="F521" s="471"/>
    </row>
    <row r="522" spans="1:6">
      <c r="A522" s="236"/>
      <c r="B522" s="237"/>
      <c r="C522" s="238"/>
      <c r="D522" s="344"/>
      <c r="E522" s="343"/>
      <c r="F522" s="342"/>
    </row>
    <row r="523" spans="1:6">
      <c r="A523" s="415" t="s">
        <v>6</v>
      </c>
      <c r="B523" s="232" t="s">
        <v>74</v>
      </c>
      <c r="C523" s="382"/>
      <c r="D523" s="383"/>
      <c r="E523" s="383"/>
      <c r="F523" s="345"/>
    </row>
    <row r="524" spans="1:6">
      <c r="A524" s="236"/>
      <c r="B524" s="347"/>
      <c r="C524" s="238"/>
      <c r="D524" s="344"/>
      <c r="E524" s="343"/>
      <c r="F524" s="342"/>
    </row>
    <row r="525" spans="1:6" ht="39.6">
      <c r="A525" s="416">
        <v>1</v>
      </c>
      <c r="B525" s="347" t="s">
        <v>174</v>
      </c>
      <c r="C525" s="382" t="s">
        <v>75</v>
      </c>
      <c r="D525" s="239">
        <f>240*1.1</f>
        <v>264</v>
      </c>
      <c r="E525" s="240"/>
      <c r="F525" s="241">
        <f t="shared" ref="F525:F532" si="3">D525*E525</f>
        <v>0</v>
      </c>
    </row>
    <row r="526" spans="1:6" ht="105.6">
      <c r="A526" s="231">
        <v>2</v>
      </c>
      <c r="B526" s="348" t="s">
        <v>472</v>
      </c>
      <c r="C526" s="384" t="s">
        <v>51</v>
      </c>
      <c r="D526" s="385">
        <v>28</v>
      </c>
      <c r="E526" s="341"/>
      <c r="F526" s="340">
        <f>D526*E526</f>
        <v>0</v>
      </c>
    </row>
    <row r="527" spans="1:6" ht="105.6">
      <c r="A527" s="231">
        <v>3</v>
      </c>
      <c r="B527" s="348" t="s">
        <v>473</v>
      </c>
      <c r="C527" s="384" t="s">
        <v>51</v>
      </c>
      <c r="D527" s="385">
        <v>45</v>
      </c>
      <c r="E527" s="341"/>
      <c r="F527" s="340">
        <f t="shared" si="3"/>
        <v>0</v>
      </c>
    </row>
    <row r="528" spans="1:6" ht="79.2">
      <c r="A528" s="416">
        <v>4</v>
      </c>
      <c r="B528" s="347" t="s">
        <v>474</v>
      </c>
      <c r="C528" s="382" t="s">
        <v>51</v>
      </c>
      <c r="D528" s="447">
        <v>17</v>
      </c>
      <c r="E528" s="386"/>
      <c r="F528" s="345">
        <f t="shared" si="3"/>
        <v>0</v>
      </c>
    </row>
    <row r="529" spans="1:6" ht="134.4">
      <c r="A529" s="416">
        <v>5</v>
      </c>
      <c r="B529" s="347" t="s">
        <v>563</v>
      </c>
      <c r="C529" s="387" t="s">
        <v>12</v>
      </c>
      <c r="D529" s="383">
        <v>4</v>
      </c>
      <c r="E529" s="388"/>
      <c r="F529" s="345">
        <f t="shared" si="3"/>
        <v>0</v>
      </c>
    </row>
    <row r="530" spans="1:6" ht="134.4">
      <c r="A530" s="416">
        <v>6</v>
      </c>
      <c r="B530" s="347" t="s">
        <v>564</v>
      </c>
      <c r="C530" s="387" t="s">
        <v>12</v>
      </c>
      <c r="D530" s="383">
        <v>4</v>
      </c>
      <c r="E530" s="388"/>
      <c r="F530" s="345">
        <f>D530*E530</f>
        <v>0</v>
      </c>
    </row>
    <row r="531" spans="1:6" ht="81.599999999999994">
      <c r="A531" s="231">
        <v>7</v>
      </c>
      <c r="B531" s="346" t="s">
        <v>244</v>
      </c>
      <c r="C531" s="389" t="s">
        <v>12</v>
      </c>
      <c r="D531" s="385">
        <v>1</v>
      </c>
      <c r="E531" s="388"/>
      <c r="F531" s="340">
        <f t="shared" si="3"/>
        <v>0</v>
      </c>
    </row>
    <row r="532" spans="1:6" ht="187.2">
      <c r="A532" s="416">
        <v>8</v>
      </c>
      <c r="B532" s="347" t="s">
        <v>369</v>
      </c>
      <c r="C532" s="387" t="s">
        <v>12</v>
      </c>
      <c r="D532" s="383">
        <v>4</v>
      </c>
      <c r="E532" s="388"/>
      <c r="F532" s="345">
        <f t="shared" si="3"/>
        <v>0</v>
      </c>
    </row>
    <row r="533" spans="1:6" ht="187.2">
      <c r="A533" s="416">
        <v>9</v>
      </c>
      <c r="B533" s="347" t="s">
        <v>370</v>
      </c>
      <c r="C533" s="387" t="s">
        <v>12</v>
      </c>
      <c r="D533" s="383">
        <v>4</v>
      </c>
      <c r="E533" s="388"/>
      <c r="F533" s="345">
        <f>D533*E533</f>
        <v>0</v>
      </c>
    </row>
    <row r="534" spans="1:6">
      <c r="A534" s="416">
        <v>10</v>
      </c>
      <c r="B534" s="237" t="s">
        <v>245</v>
      </c>
      <c r="C534" s="387"/>
      <c r="D534" s="447"/>
      <c r="E534" s="383"/>
      <c r="F534" s="345"/>
    </row>
    <row r="535" spans="1:6">
      <c r="A535" s="236"/>
      <c r="B535" s="237" t="s">
        <v>92</v>
      </c>
      <c r="C535" s="387" t="s">
        <v>75</v>
      </c>
      <c r="D535" s="447">
        <v>30</v>
      </c>
      <c r="E535" s="383"/>
      <c r="F535" s="345">
        <f t="shared" ref="F535:F547" si="4">D535*E535</f>
        <v>0</v>
      </c>
    </row>
    <row r="536" spans="1:6">
      <c r="A536" s="236"/>
      <c r="B536" s="237" t="s">
        <v>93</v>
      </c>
      <c r="C536" s="387" t="s">
        <v>75</v>
      </c>
      <c r="D536" s="447">
        <v>15</v>
      </c>
      <c r="E536" s="385"/>
      <c r="F536" s="345">
        <f t="shared" si="4"/>
        <v>0</v>
      </c>
    </row>
    <row r="537" spans="1:6" ht="26.4">
      <c r="A537" s="236"/>
      <c r="B537" s="347" t="s">
        <v>246</v>
      </c>
      <c r="C537" s="387" t="s">
        <v>75</v>
      </c>
      <c r="D537" s="472">
        <f>120*1.1</f>
        <v>132</v>
      </c>
      <c r="E537" s="385"/>
      <c r="F537" s="345">
        <f>D537*E537</f>
        <v>0</v>
      </c>
    </row>
    <row r="538" spans="1:6" ht="39.6">
      <c r="A538" s="231">
        <v>11</v>
      </c>
      <c r="B538" s="364" t="s">
        <v>175</v>
      </c>
      <c r="C538" s="384" t="s">
        <v>51</v>
      </c>
      <c r="D538" s="473">
        <v>19</v>
      </c>
      <c r="E538" s="341"/>
      <c r="F538" s="340">
        <f t="shared" si="4"/>
        <v>0</v>
      </c>
    </row>
    <row r="539" spans="1:6" ht="39.6">
      <c r="A539" s="416">
        <v>12</v>
      </c>
      <c r="B539" s="347" t="s">
        <v>247</v>
      </c>
      <c r="C539" s="382" t="s">
        <v>51</v>
      </c>
      <c r="D539" s="447">
        <v>9</v>
      </c>
      <c r="E539" s="446"/>
      <c r="F539" s="345">
        <f>D539*E539</f>
        <v>0</v>
      </c>
    </row>
    <row r="540" spans="1:6" ht="52.8">
      <c r="A540" s="231">
        <v>13</v>
      </c>
      <c r="B540" s="346" t="s">
        <v>371</v>
      </c>
      <c r="C540" s="384" t="s">
        <v>51</v>
      </c>
      <c r="D540" s="473">
        <v>55</v>
      </c>
      <c r="E540" s="341"/>
      <c r="F540" s="340">
        <f t="shared" si="4"/>
        <v>0</v>
      </c>
    </row>
    <row r="541" spans="1:6" ht="26.4">
      <c r="A541" s="231">
        <v>14</v>
      </c>
      <c r="B541" s="346" t="s">
        <v>248</v>
      </c>
      <c r="C541" s="382" t="s">
        <v>51</v>
      </c>
      <c r="D541" s="447">
        <v>6</v>
      </c>
      <c r="E541" s="341"/>
      <c r="F541" s="340">
        <f>D541*E541</f>
        <v>0</v>
      </c>
    </row>
    <row r="542" spans="1:6" ht="66">
      <c r="A542" s="416">
        <v>15</v>
      </c>
      <c r="B542" s="349" t="s">
        <v>176</v>
      </c>
      <c r="C542" s="382" t="s">
        <v>51</v>
      </c>
      <c r="D542" s="447">
        <v>2</v>
      </c>
      <c r="E542" s="390"/>
      <c r="F542" s="417">
        <f>E542*D542</f>
        <v>0</v>
      </c>
    </row>
    <row r="543" spans="1:6" ht="39.6">
      <c r="A543" s="416">
        <v>16</v>
      </c>
      <c r="B543" s="349" t="s">
        <v>177</v>
      </c>
      <c r="C543" s="382" t="s">
        <v>249</v>
      </c>
      <c r="D543" s="447">
        <v>12</v>
      </c>
      <c r="E543" s="390"/>
      <c r="F543" s="417">
        <f>E543*D543</f>
        <v>0</v>
      </c>
    </row>
    <row r="544" spans="1:6" ht="39.6">
      <c r="A544" s="416">
        <v>17</v>
      </c>
      <c r="B544" s="347" t="s">
        <v>178</v>
      </c>
      <c r="C544" s="382" t="s">
        <v>51</v>
      </c>
      <c r="D544" s="383">
        <v>40</v>
      </c>
      <c r="E544" s="446"/>
      <c r="F544" s="345">
        <f t="shared" si="4"/>
        <v>0</v>
      </c>
    </row>
    <row r="545" spans="1:6" ht="26.4">
      <c r="A545" s="231">
        <v>18</v>
      </c>
      <c r="B545" s="474" t="s">
        <v>76</v>
      </c>
      <c r="C545" s="384" t="s">
        <v>12</v>
      </c>
      <c r="D545" s="385">
        <f>520</f>
        <v>520</v>
      </c>
      <c r="E545" s="341"/>
      <c r="F545" s="340">
        <f t="shared" si="4"/>
        <v>0</v>
      </c>
    </row>
    <row r="546" spans="1:6" ht="39.6">
      <c r="A546" s="231">
        <v>19</v>
      </c>
      <c r="B546" s="348" t="s">
        <v>250</v>
      </c>
      <c r="C546" s="389" t="s">
        <v>75</v>
      </c>
      <c r="D546" s="385">
        <f>520*1.05</f>
        <v>546</v>
      </c>
      <c r="E546" s="385"/>
      <c r="F546" s="340">
        <f t="shared" si="4"/>
        <v>0</v>
      </c>
    </row>
    <row r="547" spans="1:6" ht="79.2">
      <c r="A547" s="416">
        <v>20</v>
      </c>
      <c r="B547" s="237" t="s">
        <v>84</v>
      </c>
      <c r="C547" s="382" t="s">
        <v>12</v>
      </c>
      <c r="D547" s="383">
        <v>4</v>
      </c>
      <c r="E547" s="446"/>
      <c r="F547" s="345">
        <f t="shared" si="4"/>
        <v>0</v>
      </c>
    </row>
    <row r="548" spans="1:6">
      <c r="A548" s="236"/>
      <c r="B548" s="237"/>
      <c r="C548" s="238"/>
      <c r="D548" s="447"/>
      <c r="E548" s="386"/>
      <c r="F548" s="418"/>
    </row>
    <row r="549" spans="1:6" ht="13.5" customHeight="1">
      <c r="A549" s="236"/>
      <c r="B549" s="356" t="s">
        <v>251</v>
      </c>
      <c r="C549" s="387"/>
      <c r="D549" s="383"/>
      <c r="E549" s="383"/>
      <c r="F549" s="448">
        <f>SUM(F525:F547)</f>
        <v>0</v>
      </c>
    </row>
    <row r="550" spans="1:6">
      <c r="A550" s="236"/>
      <c r="B550" s="237"/>
      <c r="C550" s="238"/>
      <c r="D550" s="447"/>
      <c r="E550" s="386"/>
      <c r="F550" s="418"/>
    </row>
    <row r="551" spans="1:6">
      <c r="A551" s="419"/>
      <c r="B551" s="352"/>
      <c r="C551" s="382"/>
      <c r="D551" s="383"/>
      <c r="E551" s="446"/>
      <c r="F551" s="345"/>
    </row>
    <row r="552" spans="1:6">
      <c r="A552" s="415" t="s">
        <v>9</v>
      </c>
      <c r="B552" s="356" t="s">
        <v>34</v>
      </c>
      <c r="C552" s="238"/>
      <c r="D552" s="447"/>
      <c r="E552" s="386"/>
      <c r="F552" s="418"/>
    </row>
    <row r="553" spans="1:6">
      <c r="A553" s="236"/>
      <c r="B553" s="237"/>
      <c r="C553" s="382"/>
      <c r="D553" s="383"/>
      <c r="E553" s="386"/>
      <c r="F553" s="345"/>
    </row>
    <row r="554" spans="1:6" ht="52.8">
      <c r="A554" s="416">
        <v>1</v>
      </c>
      <c r="B554" s="237" t="s">
        <v>77</v>
      </c>
      <c r="C554" s="238"/>
      <c r="D554" s="449"/>
      <c r="E554" s="386"/>
      <c r="F554" s="418"/>
    </row>
    <row r="555" spans="1:6">
      <c r="A555" s="429"/>
      <c r="B555" s="346" t="s">
        <v>252</v>
      </c>
      <c r="C555" s="389" t="s">
        <v>75</v>
      </c>
      <c r="D555" s="473">
        <v>25</v>
      </c>
      <c r="E555" s="388"/>
      <c r="F555" s="340">
        <f t="shared" ref="F555:F563" si="5">D555*E555</f>
        <v>0</v>
      </c>
    </row>
    <row r="556" spans="1:6">
      <c r="A556" s="420"/>
      <c r="B556" s="347" t="s">
        <v>253</v>
      </c>
      <c r="C556" s="387" t="s">
        <v>75</v>
      </c>
      <c r="D556" s="447">
        <v>171</v>
      </c>
      <c r="E556" s="383"/>
      <c r="F556" s="345">
        <f t="shared" si="5"/>
        <v>0</v>
      </c>
    </row>
    <row r="557" spans="1:6">
      <c r="A557" s="420"/>
      <c r="B557" s="347" t="s">
        <v>254</v>
      </c>
      <c r="C557" s="387" t="s">
        <v>75</v>
      </c>
      <c r="D557" s="447">
        <v>205</v>
      </c>
      <c r="E557" s="383"/>
      <c r="F557" s="345">
        <f>D557*E557</f>
        <v>0</v>
      </c>
    </row>
    <row r="558" spans="1:6">
      <c r="A558" s="420"/>
      <c r="B558" s="347" t="s">
        <v>255</v>
      </c>
      <c r="C558" s="387" t="s">
        <v>75</v>
      </c>
      <c r="D558" s="447">
        <v>110</v>
      </c>
      <c r="E558" s="383"/>
      <c r="F558" s="345">
        <f t="shared" si="5"/>
        <v>0</v>
      </c>
    </row>
    <row r="559" spans="1:6">
      <c r="A559" s="420"/>
      <c r="B559" s="347" t="s">
        <v>256</v>
      </c>
      <c r="C559" s="387" t="s">
        <v>75</v>
      </c>
      <c r="D559" s="447">
        <v>35</v>
      </c>
      <c r="E559" s="383"/>
      <c r="F559" s="345">
        <f>D559*E559</f>
        <v>0</v>
      </c>
    </row>
    <row r="560" spans="1:6">
      <c r="A560" s="419"/>
      <c r="B560" s="347" t="s">
        <v>179</v>
      </c>
      <c r="C560" s="387" t="s">
        <v>75</v>
      </c>
      <c r="D560" s="242">
        <v>25</v>
      </c>
      <c r="E560" s="388"/>
      <c r="F560" s="243">
        <f t="shared" si="5"/>
        <v>0</v>
      </c>
    </row>
    <row r="561" spans="1:6" ht="105.6">
      <c r="A561" s="416">
        <v>2</v>
      </c>
      <c r="B561" s="347" t="s">
        <v>372</v>
      </c>
      <c r="C561" s="387" t="s">
        <v>75</v>
      </c>
      <c r="D561" s="447">
        <v>195</v>
      </c>
      <c r="E561" s="446"/>
      <c r="F561" s="345">
        <f t="shared" si="5"/>
        <v>0</v>
      </c>
    </row>
    <row r="562" spans="1:6" ht="39.6">
      <c r="A562" s="416">
        <v>3</v>
      </c>
      <c r="B562" s="347" t="s">
        <v>79</v>
      </c>
      <c r="C562" s="238" t="s">
        <v>12</v>
      </c>
      <c r="D562" s="383">
        <v>30</v>
      </c>
      <c r="E562" s="383"/>
      <c r="F562" s="450">
        <f t="shared" si="5"/>
        <v>0</v>
      </c>
    </row>
    <row r="563" spans="1:6" ht="171.6">
      <c r="A563" s="416">
        <v>4</v>
      </c>
      <c r="B563" s="350" t="s">
        <v>565</v>
      </c>
      <c r="C563" s="238" t="s">
        <v>12</v>
      </c>
      <c r="D563" s="383">
        <v>4</v>
      </c>
      <c r="E563" s="383"/>
      <c r="F563" s="345">
        <f t="shared" si="5"/>
        <v>0</v>
      </c>
    </row>
    <row r="564" spans="1:6" ht="171.6">
      <c r="A564" s="416">
        <v>5</v>
      </c>
      <c r="B564" s="350" t="s">
        <v>373</v>
      </c>
      <c r="C564" s="238" t="s">
        <v>12</v>
      </c>
      <c r="D564" s="383">
        <v>4</v>
      </c>
      <c r="E564" s="383"/>
      <c r="F564" s="345">
        <f>D564*E564</f>
        <v>0</v>
      </c>
    </row>
    <row r="565" spans="1:6" ht="52.8">
      <c r="A565" s="416">
        <v>6</v>
      </c>
      <c r="B565" s="347" t="s">
        <v>374</v>
      </c>
      <c r="C565" s="238" t="s">
        <v>12</v>
      </c>
      <c r="D565" s="383">
        <v>8</v>
      </c>
      <c r="E565" s="386"/>
      <c r="F565" s="345">
        <f>D565*E565</f>
        <v>0</v>
      </c>
    </row>
    <row r="566" spans="1:6" ht="409.6">
      <c r="A566" s="231">
        <v>7</v>
      </c>
      <c r="B566" s="841" t="s">
        <v>559</v>
      </c>
      <c r="C566" s="475" t="s">
        <v>12</v>
      </c>
      <c r="D566" s="476">
        <v>4</v>
      </c>
      <c r="E566" s="477"/>
      <c r="F566" s="345">
        <f>D566*E566</f>
        <v>0</v>
      </c>
    </row>
    <row r="567" spans="1:6" ht="409.6">
      <c r="A567" s="231">
        <v>8</v>
      </c>
      <c r="B567" s="841" t="s">
        <v>566</v>
      </c>
      <c r="C567" s="475" t="s">
        <v>12</v>
      </c>
      <c r="D567" s="476">
        <v>4</v>
      </c>
      <c r="E567" s="477"/>
      <c r="F567" s="345">
        <f>D567*E567</f>
        <v>0</v>
      </c>
    </row>
    <row r="568" spans="1:6" ht="250.8">
      <c r="A568" s="416">
        <v>9</v>
      </c>
      <c r="B568" s="836" t="s">
        <v>560</v>
      </c>
      <c r="C568" s="238" t="s">
        <v>12</v>
      </c>
      <c r="D568" s="383">
        <v>4</v>
      </c>
      <c r="E568" s="446"/>
      <c r="F568" s="345">
        <f>D568*E568</f>
        <v>0</v>
      </c>
    </row>
    <row r="569" spans="1:6">
      <c r="A569" s="236"/>
      <c r="B569" s="237"/>
      <c r="C569" s="238"/>
      <c r="D569" s="447"/>
      <c r="E569" s="386"/>
      <c r="F569" s="418"/>
    </row>
    <row r="570" spans="1:6" ht="26.4">
      <c r="A570" s="236"/>
      <c r="B570" s="356" t="s">
        <v>257</v>
      </c>
      <c r="C570" s="387"/>
      <c r="D570" s="383"/>
      <c r="E570" s="383"/>
      <c r="F570" s="448">
        <f>SUM(F555:F569)</f>
        <v>0</v>
      </c>
    </row>
    <row r="571" spans="1:6">
      <c r="A571" s="236"/>
      <c r="B571" s="347"/>
      <c r="C571" s="238"/>
      <c r="D571" s="383"/>
      <c r="E571" s="386"/>
      <c r="F571" s="345"/>
    </row>
    <row r="572" spans="1:6">
      <c r="A572" s="236"/>
      <c r="B572" s="356" t="s">
        <v>35</v>
      </c>
      <c r="C572" s="387"/>
      <c r="D572" s="383"/>
      <c r="E572" s="383"/>
      <c r="F572" s="448">
        <f>(F549+F570)</f>
        <v>0</v>
      </c>
    </row>
    <row r="573" spans="1:6">
      <c r="A573" s="236"/>
      <c r="B573" s="353"/>
      <c r="C573" s="387"/>
      <c r="D573" s="383"/>
      <c r="E573" s="383"/>
      <c r="F573" s="451"/>
    </row>
    <row r="574" spans="1:6">
      <c r="A574" s="236"/>
      <c r="B574" s="347"/>
      <c r="C574" s="238"/>
      <c r="D574" s="383"/>
      <c r="E574" s="386"/>
      <c r="F574" s="345"/>
    </row>
    <row r="575" spans="1:6">
      <c r="A575" s="415" t="s">
        <v>37</v>
      </c>
      <c r="B575" s="232" t="s">
        <v>36</v>
      </c>
      <c r="C575" s="392"/>
      <c r="D575" s="383"/>
      <c r="E575" s="383"/>
      <c r="F575" s="345"/>
    </row>
    <row r="576" spans="1:6">
      <c r="A576" s="236"/>
      <c r="B576" s="351"/>
      <c r="C576" s="382"/>
      <c r="D576" s="383"/>
      <c r="E576" s="446"/>
      <c r="F576" s="345"/>
    </row>
    <row r="577" spans="1:6">
      <c r="A577" s="420" t="s">
        <v>11</v>
      </c>
      <c r="B577" s="356" t="s">
        <v>38</v>
      </c>
      <c r="C577" s="238"/>
      <c r="D577" s="383"/>
      <c r="E577" s="446"/>
      <c r="F577" s="345"/>
    </row>
    <row r="578" spans="1:6">
      <c r="A578" s="419"/>
      <c r="B578" s="237"/>
      <c r="C578" s="238"/>
      <c r="D578" s="447"/>
      <c r="E578" s="386"/>
      <c r="F578" s="418"/>
    </row>
    <row r="579" spans="1:6" ht="66">
      <c r="A579" s="416">
        <v>1</v>
      </c>
      <c r="B579" s="355" t="s">
        <v>567</v>
      </c>
      <c r="C579" s="238"/>
      <c r="D579" s="447"/>
      <c r="E579" s="386"/>
      <c r="F579" s="418"/>
    </row>
    <row r="580" spans="1:6" ht="26.4">
      <c r="A580" s="236"/>
      <c r="B580" s="355" t="s">
        <v>375</v>
      </c>
      <c r="C580" s="387" t="s">
        <v>12</v>
      </c>
      <c r="D580" s="383">
        <v>1</v>
      </c>
      <c r="E580" s="446"/>
      <c r="F580" s="345"/>
    </row>
    <row r="581" spans="1:6">
      <c r="A581" s="236"/>
      <c r="B581" s="355" t="s">
        <v>258</v>
      </c>
      <c r="C581" s="387" t="s">
        <v>12</v>
      </c>
      <c r="D581" s="383">
        <v>1</v>
      </c>
      <c r="E581" s="446"/>
      <c r="F581" s="345"/>
    </row>
    <row r="582" spans="1:6" ht="106.2" thickBot="1">
      <c r="A582" s="236"/>
      <c r="B582" s="355" t="s">
        <v>259</v>
      </c>
      <c r="C582" s="238"/>
      <c r="D582" s="447"/>
      <c r="E582" s="386"/>
      <c r="F582" s="418"/>
    </row>
    <row r="583" spans="1:6" ht="13.8" thickTop="1">
      <c r="A583" s="421"/>
      <c r="B583" s="361"/>
      <c r="C583" s="393" t="s">
        <v>61</v>
      </c>
      <c r="D583" s="394">
        <v>1</v>
      </c>
      <c r="E583" s="395"/>
      <c r="F583" s="244">
        <f>D583*E583</f>
        <v>0</v>
      </c>
    </row>
    <row r="584" spans="1:6" ht="79.2">
      <c r="A584" s="416">
        <v>2</v>
      </c>
      <c r="B584" s="840" t="s">
        <v>561</v>
      </c>
      <c r="C584" s="396"/>
      <c r="D584" s="373"/>
      <c r="E584" s="386"/>
      <c r="F584" s="418"/>
    </row>
    <row r="585" spans="1:6" ht="66">
      <c r="A585" s="422"/>
      <c r="B585" s="840" t="s">
        <v>376</v>
      </c>
      <c r="C585" s="396" t="s">
        <v>12</v>
      </c>
      <c r="D585" s="373">
        <v>1</v>
      </c>
      <c r="E585" s="390"/>
      <c r="F585" s="423"/>
    </row>
    <row r="586" spans="1:6" ht="39.6">
      <c r="A586" s="422"/>
      <c r="B586" s="372" t="s">
        <v>260</v>
      </c>
      <c r="C586" s="396" t="s">
        <v>12</v>
      </c>
      <c r="D586" s="373">
        <v>1</v>
      </c>
      <c r="E586" s="390"/>
      <c r="F586" s="423"/>
    </row>
    <row r="587" spans="1:6" ht="39.6">
      <c r="A587" s="422"/>
      <c r="B587" s="375" t="s">
        <v>377</v>
      </c>
      <c r="C587" s="396" t="s">
        <v>12</v>
      </c>
      <c r="D587" s="373">
        <v>1</v>
      </c>
      <c r="E587" s="390"/>
      <c r="F587" s="423"/>
    </row>
    <row r="588" spans="1:6">
      <c r="A588" s="422"/>
      <c r="B588" s="375" t="s">
        <v>261</v>
      </c>
      <c r="C588" s="396" t="s">
        <v>12</v>
      </c>
      <c r="D588" s="373">
        <v>1</v>
      </c>
      <c r="E588" s="390"/>
      <c r="F588" s="423"/>
    </row>
    <row r="589" spans="1:6">
      <c r="A589" s="422"/>
      <c r="B589" s="375" t="s">
        <v>262</v>
      </c>
      <c r="C589" s="396" t="s">
        <v>12</v>
      </c>
      <c r="D589" s="373">
        <v>4</v>
      </c>
      <c r="E589" s="390"/>
      <c r="F589" s="423"/>
    </row>
    <row r="590" spans="1:6">
      <c r="A590" s="422"/>
      <c r="B590" s="375" t="s">
        <v>263</v>
      </c>
      <c r="C590" s="396" t="s">
        <v>12</v>
      </c>
      <c r="D590" s="373">
        <v>2</v>
      </c>
      <c r="E590" s="390"/>
      <c r="F590" s="423"/>
    </row>
    <row r="591" spans="1:6">
      <c r="A591" s="422"/>
      <c r="B591" s="371" t="s">
        <v>264</v>
      </c>
      <c r="C591" s="396" t="s">
        <v>12</v>
      </c>
      <c r="D591" s="373">
        <v>1</v>
      </c>
      <c r="E591" s="390"/>
      <c r="F591" s="423"/>
    </row>
    <row r="592" spans="1:6">
      <c r="A592" s="422"/>
      <c r="B592" s="370" t="s">
        <v>378</v>
      </c>
      <c r="C592" s="396" t="s">
        <v>12</v>
      </c>
      <c r="D592" s="373">
        <v>4</v>
      </c>
      <c r="E592" s="390"/>
      <c r="F592" s="423"/>
    </row>
    <row r="593" spans="1:6">
      <c r="A593" s="422"/>
      <c r="B593" s="370" t="s">
        <v>379</v>
      </c>
      <c r="C593" s="396" t="s">
        <v>12</v>
      </c>
      <c r="D593" s="373">
        <v>3</v>
      </c>
      <c r="E593" s="390"/>
      <c r="F593" s="423"/>
    </row>
    <row r="594" spans="1:6">
      <c r="A594" s="424"/>
      <c r="B594" s="368" t="s">
        <v>380</v>
      </c>
      <c r="C594" s="396" t="s">
        <v>12</v>
      </c>
      <c r="D594" s="373">
        <v>1</v>
      </c>
      <c r="E594" s="390"/>
      <c r="F594" s="423"/>
    </row>
    <row r="595" spans="1:6">
      <c r="A595" s="424"/>
      <c r="B595" s="368" t="s">
        <v>381</v>
      </c>
      <c r="C595" s="396" t="s">
        <v>12</v>
      </c>
      <c r="D595" s="373">
        <v>6</v>
      </c>
      <c r="E595" s="390"/>
      <c r="F595" s="423"/>
    </row>
    <row r="596" spans="1:6" ht="26.4">
      <c r="A596" s="424"/>
      <c r="B596" s="368" t="s">
        <v>382</v>
      </c>
      <c r="C596" s="396" t="s">
        <v>12</v>
      </c>
      <c r="D596" s="373">
        <v>1</v>
      </c>
      <c r="E596" s="390"/>
      <c r="F596" s="423"/>
    </row>
    <row r="597" spans="1:6">
      <c r="A597" s="424"/>
      <c r="B597" s="368" t="s">
        <v>383</v>
      </c>
      <c r="C597" s="396" t="s">
        <v>12</v>
      </c>
      <c r="D597" s="373">
        <v>5</v>
      </c>
      <c r="E597" s="390"/>
      <c r="F597" s="423"/>
    </row>
    <row r="598" spans="1:6">
      <c r="A598" s="424"/>
      <c r="B598" s="368" t="s">
        <v>384</v>
      </c>
      <c r="C598" s="396" t="s">
        <v>12</v>
      </c>
      <c r="D598" s="373">
        <v>2</v>
      </c>
      <c r="E598" s="390"/>
      <c r="F598" s="423"/>
    </row>
    <row r="599" spans="1:6">
      <c r="A599" s="422"/>
      <c r="B599" s="369" t="s">
        <v>267</v>
      </c>
      <c r="C599" s="396" t="s">
        <v>12</v>
      </c>
      <c r="D599" s="373">
        <v>1</v>
      </c>
      <c r="E599" s="390"/>
      <c r="F599" s="423"/>
    </row>
    <row r="600" spans="1:6">
      <c r="A600" s="422"/>
      <c r="B600" s="371" t="s">
        <v>268</v>
      </c>
      <c r="C600" s="396" t="s">
        <v>12</v>
      </c>
      <c r="D600" s="373">
        <v>1</v>
      </c>
      <c r="E600" s="245"/>
      <c r="F600" s="243"/>
    </row>
    <row r="601" spans="1:6">
      <c r="A601" s="422"/>
      <c r="B601" s="375" t="s">
        <v>269</v>
      </c>
      <c r="C601" s="396" t="s">
        <v>12</v>
      </c>
      <c r="D601" s="373">
        <v>1</v>
      </c>
      <c r="E601" s="245"/>
      <c r="F601" s="243"/>
    </row>
    <row r="602" spans="1:6">
      <c r="A602" s="422"/>
      <c r="B602" s="375" t="s">
        <v>270</v>
      </c>
      <c r="C602" s="396" t="s">
        <v>12</v>
      </c>
      <c r="D602" s="373">
        <v>2</v>
      </c>
      <c r="E602" s="245"/>
      <c r="F602" s="243"/>
    </row>
    <row r="603" spans="1:6" ht="79.8" thickBot="1">
      <c r="A603" s="422"/>
      <c r="B603" s="371" t="s">
        <v>271</v>
      </c>
      <c r="C603" s="396"/>
      <c r="D603" s="425"/>
      <c r="E603" s="245"/>
      <c r="F603" s="243"/>
    </row>
    <row r="604" spans="1:6" ht="13.8" thickTop="1">
      <c r="A604" s="421"/>
      <c r="B604" s="361"/>
      <c r="C604" s="393" t="s">
        <v>61</v>
      </c>
      <c r="D604" s="394">
        <v>1</v>
      </c>
      <c r="E604" s="395"/>
      <c r="F604" s="244">
        <f>D604*E604</f>
        <v>0</v>
      </c>
    </row>
    <row r="605" spans="1:6" ht="79.2">
      <c r="A605" s="416">
        <v>3</v>
      </c>
      <c r="B605" s="375" t="s">
        <v>562</v>
      </c>
      <c r="C605" s="396"/>
      <c r="D605" s="373"/>
      <c r="E605" s="386"/>
      <c r="F605" s="418"/>
    </row>
    <row r="606" spans="1:6" ht="66">
      <c r="A606" s="416"/>
      <c r="B606" s="840" t="s">
        <v>385</v>
      </c>
      <c r="C606" s="396" t="s">
        <v>12</v>
      </c>
      <c r="D606" s="373">
        <v>1</v>
      </c>
      <c r="E606" s="390"/>
      <c r="F606" s="423"/>
    </row>
    <row r="607" spans="1:6">
      <c r="A607" s="416"/>
      <c r="B607" s="369" t="s">
        <v>386</v>
      </c>
      <c r="C607" s="396" t="s">
        <v>12</v>
      </c>
      <c r="D607" s="373">
        <v>1</v>
      </c>
      <c r="E607" s="390"/>
      <c r="F607" s="423"/>
    </row>
    <row r="608" spans="1:6">
      <c r="A608" s="416"/>
      <c r="B608" s="368" t="s">
        <v>265</v>
      </c>
      <c r="C608" s="396" t="s">
        <v>12</v>
      </c>
      <c r="D608" s="373">
        <v>1</v>
      </c>
      <c r="E608" s="390"/>
      <c r="F608" s="423"/>
    </row>
    <row r="609" spans="1:6">
      <c r="A609" s="416"/>
      <c r="B609" s="368" t="s">
        <v>180</v>
      </c>
      <c r="C609" s="396" t="s">
        <v>12</v>
      </c>
      <c r="D609" s="373">
        <v>2</v>
      </c>
      <c r="E609" s="390"/>
      <c r="F609" s="423"/>
    </row>
    <row r="610" spans="1:6">
      <c r="A610" s="416"/>
      <c r="B610" s="368" t="s">
        <v>266</v>
      </c>
      <c r="C610" s="396" t="s">
        <v>12</v>
      </c>
      <c r="D610" s="373">
        <v>2</v>
      </c>
      <c r="E610" s="390"/>
      <c r="F610" s="423"/>
    </row>
    <row r="611" spans="1:6" ht="79.8" thickBot="1">
      <c r="A611" s="426"/>
      <c r="B611" s="371" t="s">
        <v>271</v>
      </c>
      <c r="C611" s="396"/>
      <c r="D611" s="373"/>
      <c r="E611" s="390"/>
      <c r="F611" s="423"/>
    </row>
    <row r="612" spans="1:6" ht="13.8" thickTop="1">
      <c r="A612" s="421"/>
      <c r="B612" s="361"/>
      <c r="C612" s="367" t="s">
        <v>61</v>
      </c>
      <c r="D612" s="383">
        <v>2</v>
      </c>
      <c r="E612" s="388"/>
      <c r="F612" s="243">
        <f>D612*E612</f>
        <v>0</v>
      </c>
    </row>
    <row r="613" spans="1:6">
      <c r="A613" s="478"/>
      <c r="B613" s="479"/>
      <c r="C613" s="367"/>
      <c r="D613" s="383"/>
      <c r="E613" s="388"/>
      <c r="F613" s="243"/>
    </row>
    <row r="614" spans="1:6" ht="79.2">
      <c r="A614" s="416">
        <v>4</v>
      </c>
      <c r="B614" s="375" t="s">
        <v>387</v>
      </c>
      <c r="C614" s="396"/>
      <c r="D614" s="373"/>
      <c r="E614" s="386"/>
      <c r="F614" s="418"/>
    </row>
    <row r="615" spans="1:6" ht="66">
      <c r="A615" s="416"/>
      <c r="B615" s="840" t="s">
        <v>385</v>
      </c>
      <c r="C615" s="396" t="s">
        <v>12</v>
      </c>
      <c r="D615" s="373">
        <v>1</v>
      </c>
      <c r="E615" s="390"/>
      <c r="F615" s="423"/>
    </row>
    <row r="616" spans="1:6">
      <c r="A616" s="416"/>
      <c r="B616" s="369" t="s">
        <v>386</v>
      </c>
      <c r="C616" s="396" t="s">
        <v>12</v>
      </c>
      <c r="D616" s="373">
        <v>1</v>
      </c>
      <c r="E616" s="390"/>
      <c r="F616" s="423"/>
    </row>
    <row r="617" spans="1:6">
      <c r="A617" s="416"/>
      <c r="B617" s="368" t="s">
        <v>265</v>
      </c>
      <c r="C617" s="396" t="s">
        <v>12</v>
      </c>
      <c r="D617" s="373">
        <v>1</v>
      </c>
      <c r="E617" s="390"/>
      <c r="F617" s="423"/>
    </row>
    <row r="618" spans="1:6">
      <c r="A618" s="416"/>
      <c r="B618" s="368" t="s">
        <v>180</v>
      </c>
      <c r="C618" s="396" t="s">
        <v>12</v>
      </c>
      <c r="D618" s="373">
        <v>1</v>
      </c>
      <c r="E618" s="390"/>
      <c r="F618" s="423"/>
    </row>
    <row r="619" spans="1:6">
      <c r="A619" s="416"/>
      <c r="B619" s="368" t="s">
        <v>266</v>
      </c>
      <c r="C619" s="396" t="s">
        <v>12</v>
      </c>
      <c r="D619" s="373">
        <v>2</v>
      </c>
      <c r="E619" s="390"/>
      <c r="F619" s="423"/>
    </row>
    <row r="620" spans="1:6" ht="79.8" thickBot="1">
      <c r="A620" s="416"/>
      <c r="B620" s="371" t="s">
        <v>271</v>
      </c>
      <c r="C620" s="396"/>
      <c r="D620" s="373"/>
      <c r="E620" s="390"/>
      <c r="F620" s="423"/>
    </row>
    <row r="621" spans="1:6" ht="13.8" thickTop="1">
      <c r="A621" s="421"/>
      <c r="B621" s="361"/>
      <c r="C621" s="367" t="s">
        <v>61</v>
      </c>
      <c r="D621" s="383">
        <v>1</v>
      </c>
      <c r="E621" s="388"/>
      <c r="F621" s="243">
        <f>D621*E621</f>
        <v>0</v>
      </c>
    </row>
    <row r="622" spans="1:6">
      <c r="A622" s="478"/>
      <c r="B622" s="479"/>
      <c r="C622" s="397"/>
      <c r="D622" s="398"/>
      <c r="E622" s="399"/>
      <c r="F622" s="246"/>
    </row>
    <row r="623" spans="1:6" ht="52.8">
      <c r="A623" s="416">
        <v>5</v>
      </c>
      <c r="B623" s="349" t="s">
        <v>272</v>
      </c>
      <c r="C623" s="397" t="s">
        <v>12</v>
      </c>
      <c r="D623" s="398">
        <v>1</v>
      </c>
      <c r="E623" s="399"/>
      <c r="F623" s="246">
        <f>D623*E623</f>
        <v>0</v>
      </c>
    </row>
    <row r="624" spans="1:6">
      <c r="A624" s="419"/>
      <c r="B624" s="362"/>
      <c r="C624" s="238"/>
      <c r="D624" s="383"/>
      <c r="E624" s="383"/>
      <c r="F624" s="345"/>
    </row>
    <row r="625" spans="1:6">
      <c r="A625" s="236"/>
      <c r="B625" s="356" t="s">
        <v>273</v>
      </c>
      <c r="C625" s="387"/>
      <c r="D625" s="383"/>
      <c r="E625" s="383"/>
      <c r="F625" s="448">
        <f>SUM(F623:F624,F621,F612,F604,F583)</f>
        <v>0</v>
      </c>
    </row>
    <row r="626" spans="1:6">
      <c r="A626" s="236"/>
      <c r="B626" s="237"/>
      <c r="C626" s="238"/>
      <c r="D626" s="447"/>
      <c r="E626" s="386"/>
      <c r="F626" s="418"/>
    </row>
    <row r="627" spans="1:6">
      <c r="A627" s="236"/>
      <c r="B627" s="237"/>
      <c r="C627" s="238"/>
      <c r="D627" s="447"/>
      <c r="E627" s="386"/>
      <c r="F627" s="418"/>
    </row>
    <row r="628" spans="1:6">
      <c r="A628" s="420" t="s">
        <v>14</v>
      </c>
      <c r="B628" s="356" t="s">
        <v>39</v>
      </c>
      <c r="C628" s="382"/>
      <c r="D628" s="447"/>
      <c r="E628" s="386"/>
      <c r="F628" s="345"/>
    </row>
    <row r="629" spans="1:6">
      <c r="A629" s="236"/>
      <c r="B629" s="237"/>
      <c r="C629" s="238"/>
      <c r="D629" s="447"/>
      <c r="E629" s="386"/>
      <c r="F629" s="418"/>
    </row>
    <row r="630" spans="1:6">
      <c r="A630" s="420"/>
      <c r="B630" s="356" t="s">
        <v>124</v>
      </c>
      <c r="C630" s="238"/>
      <c r="D630" s="452"/>
      <c r="E630" s="386"/>
      <c r="F630" s="418"/>
    </row>
    <row r="631" spans="1:6" ht="66">
      <c r="A631" s="416">
        <v>1</v>
      </c>
      <c r="B631" s="347" t="s">
        <v>181</v>
      </c>
      <c r="C631" s="238"/>
      <c r="D631" s="242"/>
      <c r="E631" s="386"/>
      <c r="F631" s="418"/>
    </row>
    <row r="632" spans="1:6">
      <c r="A632" s="236"/>
      <c r="B632" s="347" t="s">
        <v>274</v>
      </c>
      <c r="C632" s="387" t="s">
        <v>182</v>
      </c>
      <c r="D632" s="242">
        <v>30</v>
      </c>
      <c r="E632" s="245"/>
      <c r="F632" s="243">
        <f t="shared" ref="F632:F647" si="6">D632*E632</f>
        <v>0</v>
      </c>
    </row>
    <row r="633" spans="1:6">
      <c r="A633" s="236"/>
      <c r="B633" s="347" t="s">
        <v>275</v>
      </c>
      <c r="C633" s="387" t="s">
        <v>182</v>
      </c>
      <c r="D633" s="242">
        <v>30</v>
      </c>
      <c r="E633" s="245"/>
      <c r="F633" s="243">
        <f t="shared" si="6"/>
        <v>0</v>
      </c>
    </row>
    <row r="634" spans="1:6">
      <c r="A634" s="236"/>
      <c r="B634" s="347" t="s">
        <v>276</v>
      </c>
      <c r="C634" s="387" t="s">
        <v>182</v>
      </c>
      <c r="D634" s="242">
        <v>25</v>
      </c>
      <c r="E634" s="245"/>
      <c r="F634" s="243">
        <f t="shared" si="6"/>
        <v>0</v>
      </c>
    </row>
    <row r="635" spans="1:6">
      <c r="A635" s="236"/>
      <c r="B635" s="347" t="s">
        <v>277</v>
      </c>
      <c r="C635" s="387" t="s">
        <v>182</v>
      </c>
      <c r="D635" s="242">
        <v>35</v>
      </c>
      <c r="E635" s="245"/>
      <c r="F635" s="243">
        <f t="shared" si="6"/>
        <v>0</v>
      </c>
    </row>
    <row r="636" spans="1:6">
      <c r="A636" s="236"/>
      <c r="B636" s="347" t="s">
        <v>278</v>
      </c>
      <c r="C636" s="387" t="s">
        <v>182</v>
      </c>
      <c r="D636" s="242">
        <v>45</v>
      </c>
      <c r="E636" s="247"/>
      <c r="F636" s="243">
        <f>D636*E636</f>
        <v>0</v>
      </c>
    </row>
    <row r="637" spans="1:6">
      <c r="A637" s="236"/>
      <c r="B637" s="347" t="s">
        <v>279</v>
      </c>
      <c r="C637" s="387" t="s">
        <v>182</v>
      </c>
      <c r="D637" s="242">
        <v>15</v>
      </c>
      <c r="E637" s="247"/>
      <c r="F637" s="243">
        <f>D637*E637</f>
        <v>0</v>
      </c>
    </row>
    <row r="638" spans="1:6">
      <c r="A638" s="236"/>
      <c r="B638" s="347" t="s">
        <v>280</v>
      </c>
      <c r="C638" s="387" t="s">
        <v>182</v>
      </c>
      <c r="D638" s="248">
        <v>30</v>
      </c>
      <c r="E638" s="249"/>
      <c r="F638" s="250">
        <f t="shared" si="6"/>
        <v>0</v>
      </c>
    </row>
    <row r="639" spans="1:6" ht="26.4">
      <c r="A639" s="416">
        <v>2</v>
      </c>
      <c r="B639" s="355" t="s">
        <v>281</v>
      </c>
      <c r="C639" s="238" t="s">
        <v>12</v>
      </c>
      <c r="D639" s="383">
        <v>1</v>
      </c>
      <c r="E639" s="386"/>
      <c r="F639" s="241">
        <f t="shared" si="6"/>
        <v>0</v>
      </c>
    </row>
    <row r="640" spans="1:6" ht="26.4">
      <c r="A640" s="416">
        <v>3</v>
      </c>
      <c r="B640" s="355" t="s">
        <v>282</v>
      </c>
      <c r="C640" s="238" t="s">
        <v>12</v>
      </c>
      <c r="D640" s="383">
        <v>2</v>
      </c>
      <c r="E640" s="386"/>
      <c r="F640" s="241">
        <f t="shared" si="6"/>
        <v>0</v>
      </c>
    </row>
    <row r="641" spans="1:6" ht="39.6">
      <c r="A641" s="416">
        <v>4</v>
      </c>
      <c r="B641" s="355" t="s">
        <v>283</v>
      </c>
      <c r="C641" s="238" t="s">
        <v>12</v>
      </c>
      <c r="D641" s="383">
        <v>1</v>
      </c>
      <c r="E641" s="386"/>
      <c r="F641" s="241">
        <f>D641*E641</f>
        <v>0</v>
      </c>
    </row>
    <row r="642" spans="1:6" ht="26.4">
      <c r="A642" s="416">
        <v>5</v>
      </c>
      <c r="B642" s="355" t="s">
        <v>284</v>
      </c>
      <c r="C642" s="238" t="s">
        <v>12</v>
      </c>
      <c r="D642" s="383">
        <v>1</v>
      </c>
      <c r="E642" s="386"/>
      <c r="F642" s="241">
        <f t="shared" si="6"/>
        <v>0</v>
      </c>
    </row>
    <row r="643" spans="1:6" ht="39.6">
      <c r="A643" s="416">
        <v>6</v>
      </c>
      <c r="B643" s="355" t="s">
        <v>285</v>
      </c>
      <c r="C643" s="238" t="s">
        <v>12</v>
      </c>
      <c r="D643" s="383">
        <v>2</v>
      </c>
      <c r="E643" s="386"/>
      <c r="F643" s="241">
        <f t="shared" si="6"/>
        <v>0</v>
      </c>
    </row>
    <row r="644" spans="1:6" ht="39.6">
      <c r="A644" s="416">
        <v>7</v>
      </c>
      <c r="B644" s="355" t="s">
        <v>286</v>
      </c>
      <c r="C644" s="238" t="s">
        <v>12</v>
      </c>
      <c r="D644" s="383">
        <v>1</v>
      </c>
      <c r="E644" s="386"/>
      <c r="F644" s="241">
        <f t="shared" si="6"/>
        <v>0</v>
      </c>
    </row>
    <row r="645" spans="1:6" ht="52.8">
      <c r="A645" s="416">
        <v>8</v>
      </c>
      <c r="B645" s="355" t="s">
        <v>287</v>
      </c>
      <c r="C645" s="238" t="s">
        <v>12</v>
      </c>
      <c r="D645" s="383">
        <v>2</v>
      </c>
      <c r="E645" s="386"/>
      <c r="F645" s="250">
        <f t="shared" si="6"/>
        <v>0</v>
      </c>
    </row>
    <row r="646" spans="1:6" ht="79.2">
      <c r="A646" s="416">
        <v>9</v>
      </c>
      <c r="B646" s="355" t="s">
        <v>288</v>
      </c>
      <c r="C646" s="238" t="s">
        <v>12</v>
      </c>
      <c r="D646" s="383">
        <v>1</v>
      </c>
      <c r="E646" s="386"/>
      <c r="F646" s="241">
        <f t="shared" si="6"/>
        <v>0</v>
      </c>
    </row>
    <row r="647" spans="1:6" ht="26.4">
      <c r="A647" s="416">
        <v>10</v>
      </c>
      <c r="B647" s="355" t="s">
        <v>183</v>
      </c>
      <c r="C647" s="238" t="s">
        <v>12</v>
      </c>
      <c r="D647" s="383">
        <v>10</v>
      </c>
      <c r="E647" s="386"/>
      <c r="F647" s="241">
        <f t="shared" si="6"/>
        <v>0</v>
      </c>
    </row>
    <row r="648" spans="1:6" ht="39.6">
      <c r="A648" s="416">
        <v>11</v>
      </c>
      <c r="B648" s="355" t="s">
        <v>94</v>
      </c>
      <c r="C648" s="238"/>
      <c r="D648" s="383"/>
      <c r="E648" s="386"/>
      <c r="F648" s="243"/>
    </row>
    <row r="649" spans="1:6" ht="13.8">
      <c r="A649" s="427"/>
      <c r="B649" s="355" t="s">
        <v>289</v>
      </c>
      <c r="C649" s="238" t="s">
        <v>12</v>
      </c>
      <c r="D649" s="383">
        <v>1</v>
      </c>
      <c r="E649" s="386"/>
      <c r="F649" s="243">
        <f>D649*E649</f>
        <v>0</v>
      </c>
    </row>
    <row r="650" spans="1:6" ht="13.8">
      <c r="A650" s="428"/>
      <c r="B650" s="354" t="s">
        <v>290</v>
      </c>
      <c r="C650" s="391" t="s">
        <v>12</v>
      </c>
      <c r="D650" s="385">
        <v>1</v>
      </c>
      <c r="E650" s="388"/>
      <c r="F650" s="251">
        <f>D650*E650</f>
        <v>0</v>
      </c>
    </row>
    <row r="651" spans="1:6" ht="13.8">
      <c r="A651" s="428"/>
      <c r="B651" s="354" t="s">
        <v>291</v>
      </c>
      <c r="C651" s="391" t="s">
        <v>12</v>
      </c>
      <c r="D651" s="385">
        <v>1</v>
      </c>
      <c r="E651" s="388"/>
      <c r="F651" s="251">
        <f>D651*E651</f>
        <v>0</v>
      </c>
    </row>
    <row r="652" spans="1:6" ht="13.8">
      <c r="A652" s="428"/>
      <c r="B652" s="354" t="s">
        <v>292</v>
      </c>
      <c r="C652" s="391" t="s">
        <v>12</v>
      </c>
      <c r="D652" s="385">
        <v>4</v>
      </c>
      <c r="E652" s="388"/>
      <c r="F652" s="251">
        <f>D652*E652</f>
        <v>0</v>
      </c>
    </row>
    <row r="653" spans="1:6" ht="13.8">
      <c r="A653" s="428"/>
      <c r="B653" s="354" t="s">
        <v>293</v>
      </c>
      <c r="C653" s="238" t="s">
        <v>12</v>
      </c>
      <c r="D653" s="383">
        <v>1</v>
      </c>
      <c r="E653" s="386"/>
      <c r="F653" s="243">
        <f>D653*E653</f>
        <v>0</v>
      </c>
    </row>
    <row r="654" spans="1:6" ht="13.8">
      <c r="A654" s="428"/>
      <c r="B654" s="354"/>
      <c r="C654" s="391"/>
      <c r="D654" s="385"/>
      <c r="E654" s="388"/>
      <c r="F654" s="251"/>
    </row>
    <row r="655" spans="1:6" ht="39.6">
      <c r="A655" s="429"/>
      <c r="B655" s="356" t="s">
        <v>388</v>
      </c>
      <c r="C655" s="238"/>
      <c r="D655" s="383"/>
      <c r="E655" s="386"/>
      <c r="F655" s="243"/>
    </row>
    <row r="656" spans="1:6" ht="66">
      <c r="A656" s="416">
        <v>1</v>
      </c>
      <c r="B656" s="347" t="s">
        <v>181</v>
      </c>
      <c r="C656" s="238"/>
      <c r="D656" s="242"/>
      <c r="E656" s="386"/>
      <c r="F656" s="418"/>
    </row>
    <row r="657" spans="1:6">
      <c r="A657" s="236"/>
      <c r="B657" s="347" t="s">
        <v>274</v>
      </c>
      <c r="C657" s="387" t="s">
        <v>182</v>
      </c>
      <c r="D657" s="242">
        <f>20*3</f>
        <v>60</v>
      </c>
      <c r="E657" s="245"/>
      <c r="F657" s="243">
        <f t="shared" ref="F657:F666" si="7">D657*E657</f>
        <v>0</v>
      </c>
    </row>
    <row r="658" spans="1:6">
      <c r="A658" s="236"/>
      <c r="B658" s="347" t="s">
        <v>275</v>
      </c>
      <c r="C658" s="387" t="s">
        <v>182</v>
      </c>
      <c r="D658" s="242">
        <f>15*3</f>
        <v>45</v>
      </c>
      <c r="E658" s="245"/>
      <c r="F658" s="243">
        <f t="shared" si="7"/>
        <v>0</v>
      </c>
    </row>
    <row r="659" spans="1:6">
      <c r="A659" s="236"/>
      <c r="B659" s="347" t="s">
        <v>389</v>
      </c>
      <c r="C659" s="387" t="s">
        <v>182</v>
      </c>
      <c r="D659" s="242">
        <f>15*3</f>
        <v>45</v>
      </c>
      <c r="E659" s="245"/>
      <c r="F659" s="243">
        <f t="shared" si="7"/>
        <v>0</v>
      </c>
    </row>
    <row r="660" spans="1:6">
      <c r="A660" s="236"/>
      <c r="B660" s="347" t="s">
        <v>390</v>
      </c>
      <c r="C660" s="387" t="s">
        <v>182</v>
      </c>
      <c r="D660" s="242">
        <f>20*3</f>
        <v>60</v>
      </c>
      <c r="E660" s="245"/>
      <c r="F660" s="243">
        <f t="shared" si="7"/>
        <v>0</v>
      </c>
    </row>
    <row r="661" spans="1:6">
      <c r="A661" s="236"/>
      <c r="B661" s="347" t="s">
        <v>391</v>
      </c>
      <c r="C661" s="387" t="s">
        <v>182</v>
      </c>
      <c r="D661" s="242">
        <f>35*3</f>
        <v>105</v>
      </c>
      <c r="E661" s="247"/>
      <c r="F661" s="243">
        <f t="shared" si="7"/>
        <v>0</v>
      </c>
    </row>
    <row r="662" spans="1:6" ht="26.4">
      <c r="A662" s="416">
        <v>2</v>
      </c>
      <c r="B662" s="355" t="s">
        <v>392</v>
      </c>
      <c r="C662" s="238" t="s">
        <v>12</v>
      </c>
      <c r="D662" s="383">
        <f>1*3</f>
        <v>3</v>
      </c>
      <c r="E662" s="386"/>
      <c r="F662" s="241">
        <f t="shared" si="7"/>
        <v>0</v>
      </c>
    </row>
    <row r="663" spans="1:6" ht="39.6">
      <c r="A663" s="416">
        <v>3</v>
      </c>
      <c r="B663" s="355" t="s">
        <v>283</v>
      </c>
      <c r="C663" s="238" t="s">
        <v>12</v>
      </c>
      <c r="D663" s="383">
        <f>1*3</f>
        <v>3</v>
      </c>
      <c r="E663" s="386"/>
      <c r="F663" s="241">
        <f t="shared" si="7"/>
        <v>0</v>
      </c>
    </row>
    <row r="664" spans="1:6" ht="26.4">
      <c r="A664" s="416">
        <v>4</v>
      </c>
      <c r="B664" s="355" t="s">
        <v>393</v>
      </c>
      <c r="C664" s="238" t="s">
        <v>12</v>
      </c>
      <c r="D664" s="383">
        <v>4</v>
      </c>
      <c r="E664" s="386"/>
      <c r="F664" s="241">
        <f t="shared" si="7"/>
        <v>0</v>
      </c>
    </row>
    <row r="665" spans="1:6" ht="39.6">
      <c r="A665" s="416">
        <v>5</v>
      </c>
      <c r="B665" s="355" t="s">
        <v>286</v>
      </c>
      <c r="C665" s="238" t="s">
        <v>12</v>
      </c>
      <c r="D665" s="383">
        <v>3</v>
      </c>
      <c r="E665" s="386"/>
      <c r="F665" s="241">
        <f t="shared" si="7"/>
        <v>0</v>
      </c>
    </row>
    <row r="666" spans="1:6" ht="26.4">
      <c r="A666" s="416">
        <v>6</v>
      </c>
      <c r="B666" s="355" t="s">
        <v>183</v>
      </c>
      <c r="C666" s="238" t="s">
        <v>12</v>
      </c>
      <c r="D666" s="383">
        <f>5*3</f>
        <v>15</v>
      </c>
      <c r="E666" s="386"/>
      <c r="F666" s="241">
        <f t="shared" si="7"/>
        <v>0</v>
      </c>
    </row>
    <row r="667" spans="1:6" ht="39.6">
      <c r="A667" s="416">
        <v>7</v>
      </c>
      <c r="B667" s="355" t="s">
        <v>94</v>
      </c>
      <c r="C667" s="238"/>
      <c r="D667" s="383"/>
      <c r="E667" s="386"/>
      <c r="F667" s="243"/>
    </row>
    <row r="668" spans="1:6" ht="13.8">
      <c r="A668" s="428"/>
      <c r="B668" s="354" t="s">
        <v>292</v>
      </c>
      <c r="C668" s="391" t="s">
        <v>12</v>
      </c>
      <c r="D668" s="385">
        <f>3*3</f>
        <v>9</v>
      </c>
      <c r="E668" s="388"/>
      <c r="F668" s="251">
        <f>D668*E668</f>
        <v>0</v>
      </c>
    </row>
    <row r="669" spans="1:6">
      <c r="A669" s="236"/>
      <c r="B669" s="362"/>
      <c r="C669" s="387"/>
      <c r="D669" s="447"/>
      <c r="E669" s="446"/>
      <c r="F669" s="345"/>
    </row>
    <row r="670" spans="1:6">
      <c r="A670" s="430"/>
      <c r="B670" s="356" t="s">
        <v>294</v>
      </c>
      <c r="C670" s="238"/>
      <c r="D670" s="452"/>
      <c r="E670" s="386"/>
      <c r="F670" s="431">
        <f>SUM(F632:F668)</f>
        <v>0</v>
      </c>
    </row>
    <row r="671" spans="1:6">
      <c r="A671" s="236"/>
      <c r="B671" s="237"/>
      <c r="C671" s="238"/>
      <c r="D671" s="452"/>
      <c r="E671" s="386"/>
      <c r="F671" s="418"/>
    </row>
    <row r="672" spans="1:6">
      <c r="A672" s="236"/>
      <c r="B672" s="237"/>
      <c r="C672" s="387"/>
      <c r="D672" s="452"/>
      <c r="E672" s="386"/>
      <c r="F672" s="450"/>
    </row>
    <row r="673" spans="1:6">
      <c r="A673" s="420" t="s">
        <v>28</v>
      </c>
      <c r="B673" s="356" t="s">
        <v>40</v>
      </c>
      <c r="C673" s="238"/>
      <c r="D673" s="452"/>
      <c r="E673" s="386"/>
      <c r="F673" s="418"/>
    </row>
    <row r="674" spans="1:6">
      <c r="A674" s="420"/>
      <c r="B674" s="356"/>
      <c r="C674" s="238"/>
      <c r="D674" s="452"/>
      <c r="E674" s="386"/>
      <c r="F674" s="418"/>
    </row>
    <row r="675" spans="1:6">
      <c r="A675" s="420"/>
      <c r="B675" s="356" t="s">
        <v>124</v>
      </c>
      <c r="C675" s="238"/>
      <c r="D675" s="452"/>
      <c r="E675" s="386"/>
      <c r="F675" s="418"/>
    </row>
    <row r="676" spans="1:6" ht="52.8">
      <c r="A676" s="416">
        <v>1</v>
      </c>
      <c r="B676" s="347" t="s">
        <v>295</v>
      </c>
      <c r="C676" s="238"/>
      <c r="D676" s="248"/>
      <c r="E676" s="386"/>
      <c r="F676" s="418"/>
    </row>
    <row r="677" spans="1:6" ht="79.2">
      <c r="A677" s="231"/>
      <c r="B677" s="346" t="s">
        <v>394</v>
      </c>
      <c r="C677" s="391" t="s">
        <v>12</v>
      </c>
      <c r="D677" s="385">
        <v>2</v>
      </c>
      <c r="E677" s="388"/>
      <c r="F677" s="252">
        <f>D677*E677</f>
        <v>0</v>
      </c>
    </row>
    <row r="678" spans="1:6">
      <c r="A678" s="231"/>
      <c r="B678" s="346" t="s">
        <v>296</v>
      </c>
      <c r="C678" s="391" t="s">
        <v>12</v>
      </c>
      <c r="D678" s="385">
        <v>1</v>
      </c>
      <c r="E678" s="388"/>
      <c r="F678" s="252">
        <f>D678*E678</f>
        <v>0</v>
      </c>
    </row>
    <row r="679" spans="1:6">
      <c r="A679" s="231"/>
      <c r="B679" s="346" t="s">
        <v>297</v>
      </c>
      <c r="C679" s="391" t="s">
        <v>12</v>
      </c>
      <c r="D679" s="385">
        <v>1</v>
      </c>
      <c r="E679" s="388"/>
      <c r="F679" s="252">
        <f>D679*E679</f>
        <v>0</v>
      </c>
    </row>
    <row r="680" spans="1:6">
      <c r="A680" s="429"/>
      <c r="B680" s="347"/>
      <c r="C680" s="238"/>
      <c r="D680" s="383"/>
      <c r="E680" s="386"/>
      <c r="F680" s="243"/>
    </row>
    <row r="681" spans="1:6" ht="39.6">
      <c r="A681" s="429"/>
      <c r="B681" s="356" t="s">
        <v>388</v>
      </c>
      <c r="C681" s="238"/>
      <c r="D681" s="383"/>
      <c r="E681" s="386"/>
      <c r="F681" s="243"/>
    </row>
    <row r="682" spans="1:6" ht="52.8">
      <c r="A682" s="416">
        <v>2</v>
      </c>
      <c r="B682" s="347" t="s">
        <v>298</v>
      </c>
      <c r="C682" s="238"/>
      <c r="D682" s="452"/>
      <c r="E682" s="386"/>
      <c r="F682" s="418"/>
    </row>
    <row r="683" spans="1:6" ht="79.2">
      <c r="A683" s="231"/>
      <c r="B683" s="346" t="s">
        <v>395</v>
      </c>
      <c r="C683" s="391" t="s">
        <v>12</v>
      </c>
      <c r="D683" s="385">
        <v>6</v>
      </c>
      <c r="E683" s="388"/>
      <c r="F683" s="453">
        <f>D683*E683</f>
        <v>0</v>
      </c>
    </row>
    <row r="684" spans="1:6">
      <c r="A684" s="231"/>
      <c r="B684" s="346" t="s">
        <v>297</v>
      </c>
      <c r="C684" s="391" t="s">
        <v>12</v>
      </c>
      <c r="D684" s="385">
        <v>3</v>
      </c>
      <c r="E684" s="388"/>
      <c r="F684" s="252">
        <f>D684*E684</f>
        <v>0</v>
      </c>
    </row>
    <row r="685" spans="1:6">
      <c r="A685" s="429"/>
      <c r="B685" s="347"/>
      <c r="C685" s="367"/>
      <c r="D685" s="454"/>
      <c r="E685" s="383"/>
      <c r="F685" s="432"/>
    </row>
    <row r="686" spans="1:6" ht="13.8">
      <c r="A686" s="433"/>
      <c r="B686" s="356" t="s">
        <v>299</v>
      </c>
      <c r="C686" s="400"/>
      <c r="D686" s="401"/>
      <c r="E686" s="455"/>
      <c r="F686" s="456">
        <f>SUM(F677:F684)</f>
        <v>0</v>
      </c>
    </row>
    <row r="687" spans="1:6">
      <c r="A687" s="236"/>
      <c r="B687" s="237"/>
      <c r="C687" s="238"/>
      <c r="D687" s="447"/>
      <c r="E687" s="386"/>
      <c r="F687" s="418"/>
    </row>
    <row r="688" spans="1:6">
      <c r="A688" s="236"/>
      <c r="B688" s="356" t="s">
        <v>42</v>
      </c>
      <c r="C688" s="387"/>
      <c r="D688" s="383"/>
      <c r="E688" s="383"/>
      <c r="F688" s="448">
        <f>SUM(F686,F670,F625)</f>
        <v>0</v>
      </c>
    </row>
    <row r="689" spans="1:6">
      <c r="A689" s="236"/>
      <c r="B689" s="237"/>
      <c r="C689" s="238"/>
      <c r="D689" s="447"/>
      <c r="E689" s="386"/>
      <c r="F689" s="418"/>
    </row>
    <row r="690" spans="1:6">
      <c r="A690" s="236"/>
      <c r="B690" s="237"/>
      <c r="C690" s="238"/>
      <c r="D690" s="447"/>
      <c r="E690" s="386"/>
      <c r="F690" s="418"/>
    </row>
    <row r="691" spans="1:6">
      <c r="A691" s="420" t="s">
        <v>80</v>
      </c>
      <c r="B691" s="356" t="s">
        <v>78</v>
      </c>
      <c r="C691" s="238"/>
      <c r="D691" s="447"/>
      <c r="E691" s="386"/>
      <c r="F691" s="418"/>
    </row>
    <row r="692" spans="1:6">
      <c r="A692" s="236"/>
      <c r="B692" s="237"/>
      <c r="C692" s="387"/>
      <c r="D692" s="383"/>
      <c r="E692" s="383"/>
      <c r="F692" s="418"/>
    </row>
    <row r="693" spans="1:6" ht="52.8">
      <c r="A693" s="236"/>
      <c r="B693" s="356" t="s">
        <v>396</v>
      </c>
      <c r="C693" s="387"/>
      <c r="D693" s="383"/>
      <c r="E693" s="383"/>
      <c r="F693" s="418"/>
    </row>
    <row r="694" spans="1:6" ht="105.6">
      <c r="A694" s="434">
        <v>1</v>
      </c>
      <c r="B694" s="375" t="s">
        <v>397</v>
      </c>
      <c r="C694" s="396" t="s">
        <v>12</v>
      </c>
      <c r="D694" s="374">
        <v>50</v>
      </c>
      <c r="E694" s="480"/>
      <c r="F694" s="453">
        <f t="shared" ref="F694:F700" si="8">D694*E694</f>
        <v>0</v>
      </c>
    </row>
    <row r="695" spans="1:6" ht="105.6">
      <c r="A695" s="434">
        <v>2</v>
      </c>
      <c r="B695" s="371" t="s">
        <v>300</v>
      </c>
      <c r="C695" s="396" t="s">
        <v>12</v>
      </c>
      <c r="D695" s="373">
        <v>8</v>
      </c>
      <c r="E695" s="480"/>
      <c r="F695" s="453">
        <f t="shared" si="8"/>
        <v>0</v>
      </c>
    </row>
    <row r="696" spans="1:6" ht="39.6">
      <c r="A696" s="434">
        <v>3</v>
      </c>
      <c r="B696" s="371" t="s">
        <v>79</v>
      </c>
      <c r="C696" s="396" t="s">
        <v>12</v>
      </c>
      <c r="D696" s="373">
        <v>20</v>
      </c>
      <c r="E696" s="402"/>
      <c r="F696" s="453">
        <f t="shared" si="8"/>
        <v>0</v>
      </c>
    </row>
    <row r="697" spans="1:6" ht="42">
      <c r="A697" s="434">
        <v>4</v>
      </c>
      <c r="B697" s="375" t="s">
        <v>301</v>
      </c>
      <c r="C697" s="396" t="s">
        <v>12</v>
      </c>
      <c r="D697" s="373">
        <v>1</v>
      </c>
      <c r="E697" s="403"/>
      <c r="F697" s="453">
        <f t="shared" si="8"/>
        <v>0</v>
      </c>
    </row>
    <row r="698" spans="1:6" ht="81.599999999999994">
      <c r="A698" s="434">
        <v>5</v>
      </c>
      <c r="B698" s="375" t="s">
        <v>568</v>
      </c>
      <c r="C698" s="396" t="s">
        <v>12</v>
      </c>
      <c r="D698" s="373">
        <v>1</v>
      </c>
      <c r="E698" s="403"/>
      <c r="F698" s="453">
        <f t="shared" si="8"/>
        <v>0</v>
      </c>
    </row>
    <row r="699" spans="1:6" ht="79.2">
      <c r="A699" s="434">
        <v>6</v>
      </c>
      <c r="B699" s="375" t="s">
        <v>302</v>
      </c>
      <c r="C699" s="396" t="s">
        <v>12</v>
      </c>
      <c r="D699" s="373">
        <v>12</v>
      </c>
      <c r="E699" s="403"/>
      <c r="F699" s="453">
        <f t="shared" si="8"/>
        <v>0</v>
      </c>
    </row>
    <row r="700" spans="1:6" ht="66">
      <c r="A700" s="434">
        <v>7</v>
      </c>
      <c r="B700" s="368" t="s">
        <v>303</v>
      </c>
      <c r="C700" s="396" t="s">
        <v>75</v>
      </c>
      <c r="D700" s="373">
        <v>35</v>
      </c>
      <c r="E700" s="404"/>
      <c r="F700" s="453">
        <f t="shared" si="8"/>
        <v>0</v>
      </c>
    </row>
    <row r="701" spans="1:6">
      <c r="A701" s="416"/>
      <c r="B701" s="347"/>
      <c r="C701" s="387"/>
      <c r="D701" s="242"/>
      <c r="E701" s="385"/>
      <c r="F701" s="243"/>
    </row>
    <row r="702" spans="1:6">
      <c r="A702" s="236"/>
      <c r="B702" s="351"/>
      <c r="C702" s="238"/>
      <c r="D702" s="383"/>
      <c r="E702" s="446"/>
      <c r="F702" s="345"/>
    </row>
    <row r="703" spans="1:6">
      <c r="A703" s="430"/>
      <c r="B703" s="357" t="s">
        <v>304</v>
      </c>
      <c r="C703" s="238"/>
      <c r="D703" s="452"/>
      <c r="E703" s="386"/>
      <c r="F703" s="431">
        <f>SUM(F694:F702)</f>
        <v>0</v>
      </c>
    </row>
    <row r="704" spans="1:6">
      <c r="A704" s="430"/>
      <c r="B704" s="353"/>
      <c r="C704" s="238"/>
      <c r="D704" s="452"/>
      <c r="E704" s="386"/>
      <c r="F704" s="435"/>
    </row>
    <row r="705" spans="1:6">
      <c r="A705" s="420" t="s">
        <v>85</v>
      </c>
      <c r="B705" s="356" t="s">
        <v>184</v>
      </c>
      <c r="C705" s="238"/>
      <c r="D705" s="447"/>
      <c r="E705" s="386"/>
      <c r="F705" s="418"/>
    </row>
    <row r="706" spans="1:6">
      <c r="A706" s="430"/>
      <c r="B706" s="353"/>
      <c r="C706" s="238"/>
      <c r="D706" s="452"/>
      <c r="E706" s="386"/>
      <c r="F706" s="435"/>
    </row>
    <row r="707" spans="1:6">
      <c r="A707" s="231">
        <v>1</v>
      </c>
      <c r="B707" s="346" t="s">
        <v>185</v>
      </c>
      <c r="C707" s="405" t="s">
        <v>75</v>
      </c>
      <c r="D707" s="390">
        <v>15</v>
      </c>
      <c r="E707" s="390"/>
      <c r="F707" s="253">
        <f t="shared" ref="F707:F716" si="9">D707*E707</f>
        <v>0</v>
      </c>
    </row>
    <row r="708" spans="1:6" ht="15.6">
      <c r="A708" s="231">
        <v>2</v>
      </c>
      <c r="B708" s="346" t="s">
        <v>186</v>
      </c>
      <c r="C708" s="405" t="s">
        <v>125</v>
      </c>
      <c r="D708" s="390">
        <v>6</v>
      </c>
      <c r="E708" s="390"/>
      <c r="F708" s="253">
        <f t="shared" si="9"/>
        <v>0</v>
      </c>
    </row>
    <row r="709" spans="1:6" ht="15.6">
      <c r="A709" s="231">
        <v>3</v>
      </c>
      <c r="B709" s="444" t="s">
        <v>190</v>
      </c>
      <c r="C709" s="405" t="s">
        <v>125</v>
      </c>
      <c r="D709" s="390">
        <v>1</v>
      </c>
      <c r="E709" s="390"/>
      <c r="F709" s="253">
        <f>D709*E709</f>
        <v>0</v>
      </c>
    </row>
    <row r="710" spans="1:6" ht="26.4">
      <c r="A710" s="231">
        <v>4</v>
      </c>
      <c r="B710" s="445" t="s">
        <v>191</v>
      </c>
      <c r="C710" s="405" t="s">
        <v>12</v>
      </c>
      <c r="D710" s="390">
        <v>1</v>
      </c>
      <c r="E710" s="390"/>
      <c r="F710" s="253">
        <f>D710*E710</f>
        <v>0</v>
      </c>
    </row>
    <row r="711" spans="1:6" ht="26.4">
      <c r="A711" s="231">
        <v>5</v>
      </c>
      <c r="B711" s="349" t="s">
        <v>187</v>
      </c>
      <c r="C711" s="405" t="s">
        <v>125</v>
      </c>
      <c r="D711" s="390">
        <v>2</v>
      </c>
      <c r="E711" s="390"/>
      <c r="F711" s="253">
        <f t="shared" si="9"/>
        <v>0</v>
      </c>
    </row>
    <row r="712" spans="1:6" ht="26.4">
      <c r="A712" s="231">
        <v>6</v>
      </c>
      <c r="B712" s="349" t="s">
        <v>188</v>
      </c>
      <c r="C712" s="405" t="s">
        <v>125</v>
      </c>
      <c r="D712" s="390">
        <v>4</v>
      </c>
      <c r="E712" s="390"/>
      <c r="F712" s="253">
        <f t="shared" si="9"/>
        <v>0</v>
      </c>
    </row>
    <row r="713" spans="1:6" ht="26.4">
      <c r="A713" s="231">
        <v>7</v>
      </c>
      <c r="B713" s="349" t="s">
        <v>305</v>
      </c>
      <c r="C713" s="405" t="s">
        <v>75</v>
      </c>
      <c r="D713" s="390">
        <v>20</v>
      </c>
      <c r="E713" s="390"/>
      <c r="F713" s="253">
        <f t="shared" si="9"/>
        <v>0</v>
      </c>
    </row>
    <row r="714" spans="1:6">
      <c r="A714" s="231">
        <v>8</v>
      </c>
      <c r="B714" s="346" t="s">
        <v>189</v>
      </c>
      <c r="C714" s="405" t="s">
        <v>75</v>
      </c>
      <c r="D714" s="390">
        <v>20</v>
      </c>
      <c r="E714" s="390"/>
      <c r="F714" s="253">
        <f t="shared" si="9"/>
        <v>0</v>
      </c>
    </row>
    <row r="715" spans="1:6" ht="15.6">
      <c r="A715" s="231">
        <v>9</v>
      </c>
      <c r="B715" s="346" t="s">
        <v>192</v>
      </c>
      <c r="C715" s="405" t="s">
        <v>125</v>
      </c>
      <c r="D715" s="390">
        <v>7</v>
      </c>
      <c r="E715" s="390"/>
      <c r="F715" s="253">
        <f t="shared" si="9"/>
        <v>0</v>
      </c>
    </row>
    <row r="716" spans="1:6" ht="39.6">
      <c r="A716" s="231">
        <v>10</v>
      </c>
      <c r="B716" s="358" t="s">
        <v>193</v>
      </c>
      <c r="C716" s="406" t="s">
        <v>75</v>
      </c>
      <c r="D716" s="407">
        <v>15</v>
      </c>
      <c r="E716" s="407"/>
      <c r="F716" s="253">
        <f t="shared" si="9"/>
        <v>0</v>
      </c>
    </row>
    <row r="717" spans="1:6">
      <c r="A717" s="236"/>
      <c r="B717" s="351"/>
      <c r="C717" s="238"/>
      <c r="D717" s="383"/>
      <c r="E717" s="446"/>
      <c r="F717" s="345"/>
    </row>
    <row r="718" spans="1:6" ht="26.4">
      <c r="A718" s="430"/>
      <c r="B718" s="357" t="s">
        <v>306</v>
      </c>
      <c r="C718" s="238"/>
      <c r="D718" s="452"/>
      <c r="E718" s="386"/>
      <c r="F718" s="431">
        <f>SUM(F707:F716)</f>
        <v>0</v>
      </c>
    </row>
    <row r="719" spans="1:6">
      <c r="A719" s="430"/>
      <c r="B719" s="357"/>
      <c r="C719" s="238"/>
      <c r="D719" s="452"/>
      <c r="E719" s="386"/>
      <c r="F719" s="431"/>
    </row>
    <row r="720" spans="1:6">
      <c r="A720" s="236"/>
      <c r="B720" s="353"/>
      <c r="C720" s="387"/>
      <c r="D720" s="383"/>
      <c r="E720" s="383"/>
      <c r="F720" s="457"/>
    </row>
    <row r="721" spans="1:6">
      <c r="A721" s="420" t="s">
        <v>194</v>
      </c>
      <c r="B721" s="363" t="s">
        <v>86</v>
      </c>
      <c r="C721" s="391"/>
      <c r="D721" s="458"/>
      <c r="E721" s="388"/>
      <c r="F721" s="436"/>
    </row>
    <row r="722" spans="1:6">
      <c r="A722" s="437"/>
      <c r="B722" s="364"/>
      <c r="C722" s="391"/>
      <c r="D722" s="458"/>
      <c r="E722" s="388"/>
      <c r="F722" s="436"/>
    </row>
    <row r="723" spans="1:6" ht="313.8" customHeight="1">
      <c r="A723" s="420" t="s">
        <v>33</v>
      </c>
      <c r="B723" s="346" t="s">
        <v>195</v>
      </c>
      <c r="C723" s="389" t="s">
        <v>81</v>
      </c>
      <c r="D723" s="458">
        <v>1</v>
      </c>
      <c r="E723" s="459"/>
      <c r="F723" s="460">
        <f>D723*E723</f>
        <v>0</v>
      </c>
    </row>
    <row r="724" spans="1:6" ht="66">
      <c r="A724" s="426">
        <v>2</v>
      </c>
      <c r="B724" s="349" t="s">
        <v>307</v>
      </c>
      <c r="C724" s="405" t="s">
        <v>12</v>
      </c>
      <c r="D724" s="390">
        <v>1</v>
      </c>
      <c r="E724" s="390"/>
      <c r="F724" s="423">
        <f>E724*D724</f>
        <v>0</v>
      </c>
    </row>
    <row r="725" spans="1:6">
      <c r="A725" s="236"/>
      <c r="B725" s="237"/>
      <c r="C725" s="238"/>
      <c r="D725" s="447"/>
      <c r="E725" s="386"/>
      <c r="F725" s="418"/>
    </row>
    <row r="726" spans="1:6" ht="13.8">
      <c r="A726" s="438"/>
      <c r="B726" s="363" t="s">
        <v>87</v>
      </c>
      <c r="C726" s="408"/>
      <c r="D726" s="461"/>
      <c r="E726" s="409"/>
      <c r="F726" s="439">
        <f>SUM(F723:F724)</f>
        <v>0</v>
      </c>
    </row>
    <row r="727" spans="1:6">
      <c r="A727" s="236"/>
      <c r="B727" s="353"/>
      <c r="C727" s="387"/>
      <c r="D727" s="383"/>
      <c r="E727" s="383"/>
      <c r="F727" s="448"/>
    </row>
    <row r="728" spans="1:6">
      <c r="A728" s="236"/>
      <c r="B728" s="237"/>
      <c r="C728" s="238"/>
      <c r="D728" s="447"/>
      <c r="E728" s="386"/>
      <c r="F728" s="418"/>
    </row>
    <row r="729" spans="1:6">
      <c r="A729" s="236"/>
      <c r="B729" s="365" t="s">
        <v>17</v>
      </c>
      <c r="C729" s="238"/>
      <c r="D729" s="388"/>
      <c r="E729" s="386"/>
      <c r="F729" s="418"/>
    </row>
    <row r="730" spans="1:6">
      <c r="A730" s="236"/>
      <c r="B730" s="351"/>
      <c r="C730" s="410"/>
      <c r="D730" s="386"/>
      <c r="E730" s="386"/>
      <c r="F730" s="418"/>
    </row>
    <row r="731" spans="1:6" ht="13.8">
      <c r="A731" s="440" t="s">
        <v>46</v>
      </c>
      <c r="B731" s="359" t="s">
        <v>47</v>
      </c>
      <c r="C731" s="411" t="s">
        <v>18</v>
      </c>
      <c r="D731" s="462"/>
      <c r="E731" s="412"/>
      <c r="F731" s="441">
        <f>F572</f>
        <v>0</v>
      </c>
    </row>
    <row r="732" spans="1:6" ht="13.8">
      <c r="A732" s="440" t="s">
        <v>37</v>
      </c>
      <c r="B732" s="359" t="s">
        <v>36</v>
      </c>
      <c r="C732" s="411" t="s">
        <v>18</v>
      </c>
      <c r="D732" s="462"/>
      <c r="E732" s="412"/>
      <c r="F732" s="441">
        <f>F688</f>
        <v>0</v>
      </c>
    </row>
    <row r="733" spans="1:6" ht="13.8">
      <c r="A733" s="440" t="s">
        <v>80</v>
      </c>
      <c r="B733" s="359" t="s">
        <v>95</v>
      </c>
      <c r="C733" s="411" t="s">
        <v>18</v>
      </c>
      <c r="D733" s="462"/>
      <c r="E733" s="412"/>
      <c r="F733" s="441">
        <f>F703</f>
        <v>0</v>
      </c>
    </row>
    <row r="734" spans="1:6" ht="13.8">
      <c r="A734" s="440" t="s">
        <v>85</v>
      </c>
      <c r="B734" s="359" t="s">
        <v>196</v>
      </c>
      <c r="C734" s="411" t="s">
        <v>18</v>
      </c>
      <c r="D734" s="462"/>
      <c r="E734" s="412"/>
      <c r="F734" s="441">
        <f>F718</f>
        <v>0</v>
      </c>
    </row>
    <row r="735" spans="1:6" ht="13.8">
      <c r="A735" s="440" t="s">
        <v>194</v>
      </c>
      <c r="B735" s="359" t="s">
        <v>88</v>
      </c>
      <c r="C735" s="411" t="s">
        <v>18</v>
      </c>
      <c r="D735" s="462"/>
      <c r="E735" s="412"/>
      <c r="F735" s="441">
        <f>F726</f>
        <v>0</v>
      </c>
    </row>
    <row r="736" spans="1:6" ht="15.6">
      <c r="A736" s="442"/>
      <c r="B736" s="366" t="s">
        <v>43</v>
      </c>
      <c r="C736" s="233" t="s">
        <v>18</v>
      </c>
      <c r="D736" s="413"/>
      <c r="E736" s="414"/>
      <c r="F736" s="443">
        <f>SUM(F730:F735)</f>
        <v>0</v>
      </c>
    </row>
    <row r="737" spans="1:6" ht="15.6">
      <c r="A737" s="442"/>
      <c r="B737" s="366" t="s">
        <v>398</v>
      </c>
      <c r="C737" s="233" t="s">
        <v>18</v>
      </c>
      <c r="D737" s="413"/>
      <c r="E737" s="414"/>
      <c r="F737" s="443">
        <f>F736*1.25</f>
        <v>0</v>
      </c>
    </row>
    <row r="738" spans="1:6" ht="15.6">
      <c r="A738" s="254"/>
      <c r="B738" s="255"/>
      <c r="C738" s="256"/>
      <c r="D738" s="257"/>
      <c r="E738" s="258"/>
      <c r="F738" s="258"/>
    </row>
    <row r="739" spans="1:6">
      <c r="A739" s="166"/>
      <c r="B739" s="120" t="s">
        <v>43</v>
      </c>
      <c r="C739" s="162" t="s">
        <v>18</v>
      </c>
      <c r="D739" s="161"/>
      <c r="E739" s="165"/>
      <c r="F739" s="124">
        <f>F736</f>
        <v>0</v>
      </c>
    </row>
    <row r="740" spans="1:6">
      <c r="A740" s="4"/>
      <c r="B740" s="6"/>
      <c r="C740" s="34"/>
      <c r="D740" s="37"/>
      <c r="E740" s="32"/>
      <c r="F740" s="32"/>
    </row>
    <row r="741" spans="1:6" ht="13.8">
      <c r="A741" s="33" t="s">
        <v>100</v>
      </c>
      <c r="B741" s="851" t="s">
        <v>501</v>
      </c>
      <c r="C741" s="852"/>
      <c r="D741" s="852"/>
      <c r="E741" s="852"/>
      <c r="F741" s="853"/>
    </row>
    <row r="742" spans="1:6">
      <c r="A742" s="770"/>
      <c r="B742" s="771"/>
      <c r="C742" s="772"/>
      <c r="D742" s="773"/>
      <c r="E742" s="774"/>
      <c r="F742" s="774"/>
    </row>
    <row r="743" spans="1:6" ht="354" customHeight="1">
      <c r="A743" s="870">
        <v>1</v>
      </c>
      <c r="B743" s="858" t="s">
        <v>507</v>
      </c>
      <c r="C743" s="854" t="s">
        <v>12</v>
      </c>
      <c r="D743" s="855">
        <v>3</v>
      </c>
      <c r="E743" s="842"/>
      <c r="F743" s="856">
        <f>D743*E743</f>
        <v>0</v>
      </c>
    </row>
    <row r="744" spans="1:6" ht="1.5" hidden="1" customHeight="1">
      <c r="A744" s="870"/>
      <c r="B744" s="858"/>
      <c r="C744" s="854"/>
      <c r="D744" s="855"/>
      <c r="E744" s="842"/>
      <c r="F744" s="856"/>
    </row>
    <row r="745" spans="1:6" ht="13.5" hidden="1" customHeight="1">
      <c r="A745" s="870"/>
      <c r="B745" s="858"/>
      <c r="C745" s="854"/>
      <c r="D745" s="855"/>
      <c r="E745" s="842"/>
      <c r="F745" s="856"/>
    </row>
    <row r="746" spans="1:6" ht="39" customHeight="1">
      <c r="A746" s="828"/>
      <c r="B746" s="838" t="s">
        <v>575</v>
      </c>
      <c r="C746" s="824"/>
      <c r="D746" s="825"/>
      <c r="E746" s="829"/>
      <c r="F746" s="826"/>
    </row>
    <row r="747" spans="1:6" ht="224.4">
      <c r="A747" s="786">
        <v>2</v>
      </c>
      <c r="B747" s="787" t="s">
        <v>508</v>
      </c>
      <c r="C747" s="781" t="s">
        <v>12</v>
      </c>
      <c r="D747" s="783">
        <v>1</v>
      </c>
      <c r="E747" s="782"/>
      <c r="F747" s="782">
        <v>0</v>
      </c>
    </row>
    <row r="748" spans="1:6" ht="39.6">
      <c r="A748" s="828"/>
      <c r="B748" s="838" t="s">
        <v>575</v>
      </c>
      <c r="C748" s="781"/>
      <c r="D748" s="827"/>
      <c r="E748" s="829"/>
      <c r="F748" s="829"/>
    </row>
    <row r="749" spans="1:6" ht="250.8">
      <c r="A749" s="786">
        <v>3</v>
      </c>
      <c r="B749" s="787" t="s">
        <v>509</v>
      </c>
      <c r="C749" s="781" t="s">
        <v>12</v>
      </c>
      <c r="D749" s="783">
        <v>1</v>
      </c>
      <c r="E749" s="782"/>
      <c r="F749" s="782">
        <f t="shared" ref="F749:F759" si="10">D749*E749</f>
        <v>0</v>
      </c>
    </row>
    <row r="750" spans="1:6" ht="39.6">
      <c r="A750" s="828"/>
      <c r="B750" s="838" t="s">
        <v>575</v>
      </c>
      <c r="C750" s="781"/>
      <c r="D750" s="827"/>
      <c r="E750" s="829"/>
      <c r="F750" s="829"/>
    </row>
    <row r="751" spans="1:6" ht="158.4">
      <c r="A751" s="786">
        <v>4</v>
      </c>
      <c r="B751" s="787" t="s">
        <v>510</v>
      </c>
      <c r="C751" s="781" t="s">
        <v>12</v>
      </c>
      <c r="D751" s="783">
        <v>6</v>
      </c>
      <c r="E751" s="782"/>
      <c r="F751" s="782">
        <f t="shared" si="10"/>
        <v>0</v>
      </c>
    </row>
    <row r="752" spans="1:6" ht="39.6">
      <c r="A752" s="828"/>
      <c r="B752" s="838" t="s">
        <v>575</v>
      </c>
      <c r="C752" s="781"/>
      <c r="D752" s="827"/>
      <c r="E752" s="829"/>
      <c r="F752" s="829"/>
    </row>
    <row r="753" spans="1:6" ht="158.4">
      <c r="A753" s="786">
        <v>5</v>
      </c>
      <c r="B753" s="787" t="s">
        <v>511</v>
      </c>
      <c r="C753" s="781" t="s">
        <v>12</v>
      </c>
      <c r="D753" s="783">
        <v>6</v>
      </c>
      <c r="E753" s="782"/>
      <c r="F753" s="782">
        <f t="shared" si="10"/>
        <v>0</v>
      </c>
    </row>
    <row r="754" spans="1:6" ht="39.6">
      <c r="A754" s="828"/>
      <c r="B754" s="838" t="s">
        <v>575</v>
      </c>
      <c r="C754" s="781"/>
      <c r="D754" s="827"/>
      <c r="E754" s="829"/>
      <c r="F754" s="829"/>
    </row>
    <row r="755" spans="1:6" ht="158.4">
      <c r="A755" s="786">
        <v>6</v>
      </c>
      <c r="B755" s="787" t="s">
        <v>512</v>
      </c>
      <c r="C755" s="781" t="s">
        <v>12</v>
      </c>
      <c r="D755" s="783">
        <v>5</v>
      </c>
      <c r="E755" s="782"/>
      <c r="F755" s="782">
        <f t="shared" si="10"/>
        <v>0</v>
      </c>
    </row>
    <row r="756" spans="1:6" ht="39.6">
      <c r="A756" s="828"/>
      <c r="B756" s="838" t="s">
        <v>575</v>
      </c>
      <c r="C756" s="781"/>
      <c r="D756" s="827"/>
      <c r="E756" s="829"/>
      <c r="F756" s="829"/>
    </row>
    <row r="757" spans="1:6" ht="158.4">
      <c r="A757" s="786">
        <v>7</v>
      </c>
      <c r="B757" s="787" t="s">
        <v>513</v>
      </c>
      <c r="C757" s="781" t="s">
        <v>12</v>
      </c>
      <c r="D757" s="783">
        <v>1</v>
      </c>
      <c r="E757" s="782"/>
      <c r="F757" s="782">
        <f t="shared" si="10"/>
        <v>0</v>
      </c>
    </row>
    <row r="758" spans="1:6" ht="39.6">
      <c r="A758" s="828"/>
      <c r="B758" s="838" t="s">
        <v>575</v>
      </c>
      <c r="C758" s="781"/>
      <c r="D758" s="827"/>
      <c r="E758" s="829"/>
      <c r="F758" s="829"/>
    </row>
    <row r="759" spans="1:6" ht="79.2">
      <c r="A759" s="786">
        <v>8</v>
      </c>
      <c r="B759" s="787" t="s">
        <v>514</v>
      </c>
      <c r="C759" s="781" t="s">
        <v>12</v>
      </c>
      <c r="D759" s="783">
        <v>2</v>
      </c>
      <c r="E759" s="782"/>
      <c r="F759" s="782">
        <f t="shared" si="10"/>
        <v>0</v>
      </c>
    </row>
    <row r="760" spans="1:6" ht="39.6">
      <c r="A760" s="828"/>
      <c r="B760" s="838" t="s">
        <v>575</v>
      </c>
      <c r="C760" s="781"/>
      <c r="D760" s="827"/>
      <c r="E760" s="829"/>
      <c r="F760" s="829"/>
    </row>
    <row r="761" spans="1:6" ht="26.4">
      <c r="A761" s="786">
        <v>9</v>
      </c>
      <c r="B761" s="787" t="s">
        <v>515</v>
      </c>
      <c r="C761" s="781"/>
      <c r="D761" s="788"/>
      <c r="E761" s="788"/>
      <c r="F761" s="788"/>
    </row>
    <row r="762" spans="1:6" ht="39.6">
      <c r="A762" s="786" t="s">
        <v>477</v>
      </c>
      <c r="B762" s="787" t="s">
        <v>516</v>
      </c>
      <c r="C762" s="781" t="s">
        <v>12</v>
      </c>
      <c r="D762" s="783">
        <v>2</v>
      </c>
      <c r="E762" s="782"/>
      <c r="F762" s="782">
        <f>D762*E762</f>
        <v>0</v>
      </c>
    </row>
    <row r="763" spans="1:6" ht="39.6">
      <c r="A763" s="828"/>
      <c r="B763" s="838" t="s">
        <v>575</v>
      </c>
      <c r="C763" s="781"/>
      <c r="D763" s="827"/>
      <c r="E763" s="829"/>
      <c r="F763" s="829"/>
    </row>
    <row r="764" spans="1:6" ht="198">
      <c r="A764" s="786" t="s">
        <v>478</v>
      </c>
      <c r="B764" s="787" t="s">
        <v>517</v>
      </c>
      <c r="C764" s="781" t="s">
        <v>12</v>
      </c>
      <c r="D764" s="783">
        <v>1</v>
      </c>
      <c r="E764" s="782"/>
      <c r="F764" s="782">
        <f>D764*E764</f>
        <v>0</v>
      </c>
    </row>
    <row r="765" spans="1:6" ht="37.200000000000003" customHeight="1">
      <c r="A765" s="828"/>
      <c r="B765" s="838" t="s">
        <v>575</v>
      </c>
      <c r="C765" s="781"/>
      <c r="D765" s="827"/>
      <c r="E765" s="829"/>
      <c r="F765" s="829"/>
    </row>
    <row r="766" spans="1:6" ht="26.4">
      <c r="A766" s="870" t="s">
        <v>479</v>
      </c>
      <c r="B766" s="787" t="s">
        <v>518</v>
      </c>
      <c r="C766" s="854" t="s">
        <v>12</v>
      </c>
      <c r="D766" s="857">
        <v>2</v>
      </c>
      <c r="E766" s="842"/>
      <c r="F766" s="856">
        <f>D766*E766</f>
        <v>0</v>
      </c>
    </row>
    <row r="767" spans="1:6" ht="26.4">
      <c r="A767" s="870"/>
      <c r="B767" s="789" t="s">
        <v>480</v>
      </c>
      <c r="C767" s="854"/>
      <c r="D767" s="857"/>
      <c r="E767" s="842"/>
      <c r="F767" s="856"/>
    </row>
    <row r="768" spans="1:6" ht="79.2">
      <c r="A768" s="870"/>
      <c r="B768" s="789" t="s">
        <v>481</v>
      </c>
      <c r="C768" s="854"/>
      <c r="D768" s="857"/>
      <c r="E768" s="842"/>
      <c r="F768" s="856"/>
    </row>
    <row r="769" spans="1:6">
      <c r="A769" s="870"/>
      <c r="B769" s="789" t="s">
        <v>482</v>
      </c>
      <c r="C769" s="854"/>
      <c r="D769" s="857"/>
      <c r="E769" s="842"/>
      <c r="F769" s="856"/>
    </row>
    <row r="770" spans="1:6" ht="52.8">
      <c r="A770" s="870"/>
      <c r="B770" s="789" t="s">
        <v>483</v>
      </c>
      <c r="C770" s="854"/>
      <c r="D770" s="857"/>
      <c r="E770" s="842"/>
      <c r="F770" s="856"/>
    </row>
    <row r="771" spans="1:6" ht="132">
      <c r="A771" s="870"/>
      <c r="B771" s="789" t="s">
        <v>484</v>
      </c>
      <c r="C771" s="854"/>
      <c r="D771" s="857"/>
      <c r="E771" s="842"/>
      <c r="F771" s="856"/>
    </row>
    <row r="772" spans="1:6" ht="39.6">
      <c r="A772" s="828"/>
      <c r="B772" s="838" t="s">
        <v>575</v>
      </c>
      <c r="C772" s="824"/>
      <c r="D772" s="827"/>
      <c r="E772" s="829"/>
      <c r="F772" s="826"/>
    </row>
    <row r="773" spans="1:6" ht="92.4">
      <c r="A773" s="786" t="s">
        <v>485</v>
      </c>
      <c r="B773" s="787" t="s">
        <v>519</v>
      </c>
      <c r="C773" s="781" t="s">
        <v>12</v>
      </c>
      <c r="D773" s="783">
        <v>2</v>
      </c>
      <c r="E773" s="783"/>
      <c r="F773" s="782">
        <f t="shared" ref="F773:F818" si="11">D773*E773</f>
        <v>0</v>
      </c>
    </row>
    <row r="774" spans="1:6" ht="39.6">
      <c r="A774" s="828"/>
      <c r="B774" s="838" t="s">
        <v>575</v>
      </c>
      <c r="C774" s="781"/>
      <c r="D774" s="827"/>
      <c r="E774" s="827"/>
      <c r="F774" s="829"/>
    </row>
    <row r="775" spans="1:6" ht="105.6">
      <c r="A775" s="786" t="s">
        <v>486</v>
      </c>
      <c r="B775" s="787" t="s">
        <v>520</v>
      </c>
      <c r="C775" s="781" t="s">
        <v>12</v>
      </c>
      <c r="D775" s="783">
        <v>1</v>
      </c>
      <c r="E775" s="782"/>
      <c r="F775" s="782">
        <f t="shared" si="11"/>
        <v>0</v>
      </c>
    </row>
    <row r="776" spans="1:6" ht="45.6" customHeight="1">
      <c r="A776" s="828"/>
      <c r="B776" s="838" t="s">
        <v>575</v>
      </c>
      <c r="C776" s="781"/>
      <c r="D776" s="827"/>
      <c r="E776" s="829"/>
      <c r="F776" s="829"/>
    </row>
    <row r="777" spans="1:6" ht="92.4">
      <c r="A777" s="786" t="s">
        <v>487</v>
      </c>
      <c r="B777" s="787" t="s">
        <v>521</v>
      </c>
      <c r="C777" s="781" t="s">
        <v>12</v>
      </c>
      <c r="D777" s="783">
        <v>2</v>
      </c>
      <c r="E777" s="783"/>
      <c r="F777" s="782">
        <f t="shared" si="11"/>
        <v>0</v>
      </c>
    </row>
    <row r="778" spans="1:6" ht="43.2" customHeight="1">
      <c r="A778" s="828"/>
      <c r="B778" s="838" t="s">
        <v>575</v>
      </c>
      <c r="C778" s="781"/>
      <c r="D778" s="827"/>
      <c r="E778" s="827"/>
      <c r="F778" s="829"/>
    </row>
    <row r="779" spans="1:6" ht="198">
      <c r="A779" s="786" t="s">
        <v>488</v>
      </c>
      <c r="B779" s="787" t="s">
        <v>522</v>
      </c>
      <c r="C779" s="781" t="s">
        <v>12</v>
      </c>
      <c r="D779" s="783">
        <v>1</v>
      </c>
      <c r="E779" s="782"/>
      <c r="F779" s="782">
        <f t="shared" si="11"/>
        <v>0</v>
      </c>
    </row>
    <row r="780" spans="1:6" ht="36" customHeight="1">
      <c r="A780" s="828"/>
      <c r="B780" s="838" t="s">
        <v>575</v>
      </c>
      <c r="C780" s="781"/>
      <c r="D780" s="827"/>
      <c r="E780" s="829"/>
      <c r="F780" s="829"/>
    </row>
    <row r="781" spans="1:6" ht="118.8">
      <c r="A781" s="786" t="s">
        <v>489</v>
      </c>
      <c r="B781" s="787" t="s">
        <v>523</v>
      </c>
      <c r="C781" s="781" t="s">
        <v>12</v>
      </c>
      <c r="D781" s="783">
        <v>4</v>
      </c>
      <c r="E781" s="782"/>
      <c r="F781" s="782">
        <f t="shared" si="11"/>
        <v>0</v>
      </c>
    </row>
    <row r="782" spans="1:6" ht="33.6" customHeight="1">
      <c r="A782" s="828"/>
      <c r="B782" s="838" t="s">
        <v>575</v>
      </c>
      <c r="C782" s="781"/>
      <c r="D782" s="827"/>
      <c r="E782" s="829"/>
      <c r="F782" s="829"/>
    </row>
    <row r="783" spans="1:6" ht="39.6">
      <c r="A783" s="786" t="s">
        <v>490</v>
      </c>
      <c r="B783" s="787" t="s">
        <v>524</v>
      </c>
      <c r="C783" s="781" t="s">
        <v>12</v>
      </c>
      <c r="D783" s="783">
        <v>4</v>
      </c>
      <c r="E783" s="783"/>
      <c r="F783" s="782">
        <f t="shared" si="11"/>
        <v>0</v>
      </c>
    </row>
    <row r="784" spans="1:6" ht="46.8" customHeight="1">
      <c r="A784" s="828"/>
      <c r="B784" s="838" t="s">
        <v>575</v>
      </c>
      <c r="C784" s="781"/>
      <c r="D784" s="827"/>
      <c r="E784" s="827"/>
      <c r="F784" s="829"/>
    </row>
    <row r="785" spans="1:6" ht="79.2">
      <c r="A785" s="786" t="s">
        <v>491</v>
      </c>
      <c r="B785" s="787" t="s">
        <v>525</v>
      </c>
      <c r="C785" s="781" t="s">
        <v>12</v>
      </c>
      <c r="D785" s="783">
        <v>1</v>
      </c>
      <c r="E785" s="783"/>
      <c r="F785" s="783">
        <f t="shared" si="11"/>
        <v>0</v>
      </c>
    </row>
    <row r="786" spans="1:6" ht="55.2" customHeight="1">
      <c r="A786" s="828"/>
      <c r="B786" s="838" t="s">
        <v>575</v>
      </c>
      <c r="C786" s="781"/>
      <c r="D786" s="827"/>
      <c r="E786" s="827"/>
      <c r="F786" s="827"/>
    </row>
    <row r="787" spans="1:6" ht="79.2">
      <c r="A787" s="786" t="s">
        <v>492</v>
      </c>
      <c r="B787" s="787" t="s">
        <v>526</v>
      </c>
      <c r="C787" s="781" t="s">
        <v>12</v>
      </c>
      <c r="D787" s="783">
        <v>1</v>
      </c>
      <c r="E787" s="783"/>
      <c r="F787" s="783">
        <f t="shared" si="11"/>
        <v>0</v>
      </c>
    </row>
    <row r="788" spans="1:6" ht="49.8" customHeight="1">
      <c r="A788" s="828"/>
      <c r="B788" s="838" t="s">
        <v>575</v>
      </c>
      <c r="C788" s="781"/>
      <c r="D788" s="827"/>
      <c r="E788" s="827"/>
      <c r="F788" s="827"/>
    </row>
    <row r="789" spans="1:6" ht="118.8">
      <c r="A789" s="786" t="s">
        <v>493</v>
      </c>
      <c r="B789" s="787" t="s">
        <v>527</v>
      </c>
      <c r="C789" s="781" t="s">
        <v>12</v>
      </c>
      <c r="D789" s="783">
        <v>3</v>
      </c>
      <c r="E789" s="785"/>
      <c r="F789" s="782">
        <f t="shared" si="11"/>
        <v>0</v>
      </c>
    </row>
    <row r="790" spans="1:6" ht="50.4" customHeight="1">
      <c r="A790" s="828"/>
      <c r="B790" s="838" t="s">
        <v>575</v>
      </c>
      <c r="C790" s="781"/>
      <c r="D790" s="827"/>
      <c r="E790" s="785"/>
      <c r="F790" s="829"/>
    </row>
    <row r="791" spans="1:6" ht="52.8">
      <c r="A791" s="786" t="s">
        <v>494</v>
      </c>
      <c r="B791" s="837" t="s">
        <v>569</v>
      </c>
      <c r="C791" s="781" t="s">
        <v>12</v>
      </c>
      <c r="D791" s="783">
        <v>1</v>
      </c>
      <c r="E791" s="782"/>
      <c r="F791" s="782">
        <f t="shared" si="11"/>
        <v>0</v>
      </c>
    </row>
    <row r="792" spans="1:6" ht="45.6" customHeight="1">
      <c r="A792" s="828"/>
      <c r="B792" s="838" t="s">
        <v>575</v>
      </c>
      <c r="C792" s="781"/>
      <c r="D792" s="827"/>
      <c r="E792" s="829"/>
      <c r="F792" s="829"/>
    </row>
    <row r="793" spans="1:6">
      <c r="A793" s="786" t="s">
        <v>495</v>
      </c>
      <c r="B793" s="787" t="s">
        <v>528</v>
      </c>
      <c r="C793" s="781" t="s">
        <v>12</v>
      </c>
      <c r="D793" s="783">
        <v>15</v>
      </c>
      <c r="E793" s="783"/>
      <c r="F793" s="782">
        <f t="shared" si="11"/>
        <v>0</v>
      </c>
    </row>
    <row r="794" spans="1:6" ht="66">
      <c r="A794" s="786" t="s">
        <v>496</v>
      </c>
      <c r="B794" s="787" t="s">
        <v>529</v>
      </c>
      <c r="C794" s="781" t="s">
        <v>12</v>
      </c>
      <c r="D794" s="783">
        <v>18</v>
      </c>
      <c r="E794" s="783"/>
      <c r="F794" s="782">
        <f t="shared" si="11"/>
        <v>0</v>
      </c>
    </row>
    <row r="795" spans="1:6" ht="44.4" customHeight="1">
      <c r="A795" s="828"/>
      <c r="B795" s="838" t="s">
        <v>575</v>
      </c>
      <c r="C795" s="781"/>
      <c r="D795" s="827"/>
      <c r="E795" s="827"/>
      <c r="F795" s="829"/>
    </row>
    <row r="796" spans="1:6" ht="66">
      <c r="A796" s="786" t="s">
        <v>497</v>
      </c>
      <c r="B796" s="787" t="s">
        <v>570</v>
      </c>
      <c r="C796" s="781" t="s">
        <v>12</v>
      </c>
      <c r="D796" s="783">
        <v>1</v>
      </c>
      <c r="E796" s="782"/>
      <c r="F796" s="782">
        <f t="shared" si="11"/>
        <v>0</v>
      </c>
    </row>
    <row r="797" spans="1:6" ht="41.4" customHeight="1">
      <c r="A797" s="828"/>
      <c r="B797" s="838" t="s">
        <v>575</v>
      </c>
      <c r="C797" s="781"/>
      <c r="D797" s="827"/>
      <c r="E797" s="829"/>
      <c r="F797" s="829"/>
    </row>
    <row r="798" spans="1:6" ht="66">
      <c r="A798" s="786" t="s">
        <v>498</v>
      </c>
      <c r="B798" s="787" t="s">
        <v>530</v>
      </c>
      <c r="C798" s="781" t="s">
        <v>12</v>
      </c>
      <c r="D798" s="783">
        <v>1</v>
      </c>
      <c r="E798" s="782"/>
      <c r="F798" s="782">
        <f t="shared" si="11"/>
        <v>0</v>
      </c>
    </row>
    <row r="799" spans="1:6" ht="46.8" customHeight="1">
      <c r="A799" s="828"/>
      <c r="B799" s="838" t="s">
        <v>575</v>
      </c>
      <c r="C799" s="781"/>
      <c r="D799" s="827"/>
      <c r="E799" s="829"/>
      <c r="F799" s="829"/>
    </row>
    <row r="800" spans="1:6" ht="105.6">
      <c r="A800" s="786">
        <v>10</v>
      </c>
      <c r="B800" s="787" t="s">
        <v>531</v>
      </c>
      <c r="C800" s="781" t="s">
        <v>12</v>
      </c>
      <c r="D800" s="783">
        <v>1</v>
      </c>
      <c r="E800" s="782"/>
      <c r="F800" s="782">
        <f t="shared" si="11"/>
        <v>0</v>
      </c>
    </row>
    <row r="801" spans="1:6" ht="48.6" customHeight="1">
      <c r="A801" s="828"/>
      <c r="B801" s="838" t="s">
        <v>575</v>
      </c>
      <c r="C801" s="781"/>
      <c r="D801" s="827"/>
      <c r="E801" s="829"/>
      <c r="F801" s="829"/>
    </row>
    <row r="802" spans="1:6" ht="92.4">
      <c r="A802" s="786">
        <v>11</v>
      </c>
      <c r="B802" s="787" t="s">
        <v>571</v>
      </c>
      <c r="C802" s="781" t="s">
        <v>12</v>
      </c>
      <c r="D802" s="783">
        <v>1</v>
      </c>
      <c r="E802" s="782"/>
      <c r="F802" s="782">
        <f t="shared" si="11"/>
        <v>0</v>
      </c>
    </row>
    <row r="803" spans="1:6" ht="43.8" customHeight="1">
      <c r="A803" s="828"/>
      <c r="B803" s="838" t="s">
        <v>575</v>
      </c>
      <c r="C803" s="781"/>
      <c r="D803" s="827"/>
      <c r="E803" s="829"/>
      <c r="F803" s="829"/>
    </row>
    <row r="804" spans="1:6" ht="52.8">
      <c r="A804" s="786">
        <v>12</v>
      </c>
      <c r="B804" s="787" t="s">
        <v>532</v>
      </c>
      <c r="C804" s="781" t="s">
        <v>12</v>
      </c>
      <c r="D804" s="783">
        <v>1</v>
      </c>
      <c r="E804" s="782"/>
      <c r="F804" s="782">
        <f t="shared" si="11"/>
        <v>0</v>
      </c>
    </row>
    <row r="805" spans="1:6" ht="42.6" customHeight="1">
      <c r="A805" s="828"/>
      <c r="B805" s="838" t="s">
        <v>575</v>
      </c>
      <c r="C805" s="781"/>
      <c r="D805" s="827"/>
      <c r="E805" s="829"/>
      <c r="F805" s="829"/>
    </row>
    <row r="806" spans="1:6" ht="198">
      <c r="A806" s="786">
        <v>13</v>
      </c>
      <c r="B806" s="787" t="s">
        <v>572</v>
      </c>
      <c r="C806" s="781" t="s">
        <v>12</v>
      </c>
      <c r="D806" s="783">
        <v>1</v>
      </c>
      <c r="E806" s="782"/>
      <c r="F806" s="782">
        <f t="shared" si="11"/>
        <v>0</v>
      </c>
    </row>
    <row r="807" spans="1:6" ht="43.2" customHeight="1">
      <c r="A807" s="828"/>
      <c r="B807" s="838" t="s">
        <v>575</v>
      </c>
      <c r="C807" s="781"/>
      <c r="D807" s="827"/>
      <c r="E807" s="829"/>
      <c r="F807" s="829"/>
    </row>
    <row r="808" spans="1:6" ht="66">
      <c r="A808" s="786">
        <v>14</v>
      </c>
      <c r="B808" s="787" t="s">
        <v>574</v>
      </c>
      <c r="C808" s="781" t="s">
        <v>12</v>
      </c>
      <c r="D808" s="783">
        <v>1</v>
      </c>
      <c r="E808" s="782"/>
      <c r="F808" s="782">
        <f t="shared" si="11"/>
        <v>0</v>
      </c>
    </row>
    <row r="809" spans="1:6" ht="39.6" customHeight="1">
      <c r="A809" s="828"/>
      <c r="B809" s="838" t="s">
        <v>575</v>
      </c>
      <c r="C809" s="781"/>
      <c r="D809" s="827"/>
      <c r="E809" s="829"/>
      <c r="F809" s="829"/>
    </row>
    <row r="810" spans="1:6" ht="52.8">
      <c r="A810" s="786">
        <v>15</v>
      </c>
      <c r="B810" s="787" t="s">
        <v>573</v>
      </c>
      <c r="C810" s="781" t="s">
        <v>12</v>
      </c>
      <c r="D810" s="783">
        <v>1</v>
      </c>
      <c r="E810" s="782"/>
      <c r="F810" s="782">
        <f t="shared" si="11"/>
        <v>0</v>
      </c>
    </row>
    <row r="811" spans="1:6" ht="48.6" customHeight="1">
      <c r="A811" s="828"/>
      <c r="B811" s="838" t="s">
        <v>575</v>
      </c>
      <c r="C811" s="781"/>
      <c r="D811" s="827"/>
      <c r="E811" s="829"/>
      <c r="F811" s="829"/>
    </row>
    <row r="812" spans="1:6" ht="66">
      <c r="A812" s="786">
        <v>16</v>
      </c>
      <c r="B812" s="787" t="s">
        <v>533</v>
      </c>
      <c r="C812" s="781" t="s">
        <v>12</v>
      </c>
      <c r="D812" s="783">
        <v>2</v>
      </c>
      <c r="E812" s="782"/>
      <c r="F812" s="782">
        <f t="shared" si="11"/>
        <v>0</v>
      </c>
    </row>
    <row r="813" spans="1:6" ht="39" customHeight="1">
      <c r="A813" s="828"/>
      <c r="B813" s="838" t="s">
        <v>575</v>
      </c>
      <c r="C813" s="781"/>
      <c r="D813" s="827"/>
      <c r="E813" s="829"/>
      <c r="F813" s="829"/>
    </row>
    <row r="814" spans="1:6" ht="39.6">
      <c r="A814" s="786">
        <v>17</v>
      </c>
      <c r="B814" s="787" t="s">
        <v>534</v>
      </c>
      <c r="C814" s="781" t="s">
        <v>12</v>
      </c>
      <c r="D814" s="783">
        <v>2</v>
      </c>
      <c r="E814" s="783"/>
      <c r="F814" s="782">
        <f t="shared" si="11"/>
        <v>0</v>
      </c>
    </row>
    <row r="815" spans="1:6" ht="44.4" customHeight="1">
      <c r="A815" s="828"/>
      <c r="B815" s="838" t="s">
        <v>575</v>
      </c>
      <c r="C815" s="781"/>
      <c r="D815" s="827"/>
      <c r="E815" s="827"/>
      <c r="F815" s="829"/>
    </row>
    <row r="816" spans="1:6" ht="66">
      <c r="A816" s="786">
        <v>18</v>
      </c>
      <c r="B816" s="787" t="s">
        <v>535</v>
      </c>
      <c r="C816" s="781" t="s">
        <v>12</v>
      </c>
      <c r="D816" s="783">
        <v>1</v>
      </c>
      <c r="E816" s="783"/>
      <c r="F816" s="782">
        <f t="shared" si="11"/>
        <v>0</v>
      </c>
    </row>
    <row r="817" spans="1:6" ht="31.8" customHeight="1">
      <c r="A817" s="828"/>
      <c r="B817" s="838" t="s">
        <v>575</v>
      </c>
      <c r="C817" s="781"/>
      <c r="D817" s="827"/>
      <c r="E817" s="827"/>
      <c r="F817" s="829"/>
    </row>
    <row r="818" spans="1:6" ht="26.4">
      <c r="A818" s="786">
        <v>19</v>
      </c>
      <c r="B818" s="787" t="s">
        <v>536</v>
      </c>
      <c r="C818" s="781" t="s">
        <v>12</v>
      </c>
      <c r="D818" s="783">
        <v>1</v>
      </c>
      <c r="E818" s="783"/>
      <c r="F818" s="782">
        <f t="shared" si="11"/>
        <v>0</v>
      </c>
    </row>
    <row r="819" spans="1:6" ht="34.799999999999997" customHeight="1">
      <c r="A819" s="828"/>
      <c r="B819" s="838" t="s">
        <v>575</v>
      </c>
      <c r="C819" s="781"/>
      <c r="D819" s="827"/>
      <c r="E819" s="827"/>
      <c r="F819" s="829"/>
    </row>
    <row r="820" spans="1:6" ht="66">
      <c r="A820" s="786">
        <v>20</v>
      </c>
      <c r="B820" s="787" t="s">
        <v>537</v>
      </c>
      <c r="C820" s="781" t="s">
        <v>12</v>
      </c>
      <c r="D820" s="783">
        <v>46</v>
      </c>
      <c r="E820" s="783"/>
      <c r="F820" s="782">
        <f t="shared" ref="F820:F834" si="12">D820*E820</f>
        <v>0</v>
      </c>
    </row>
    <row r="821" spans="1:6" ht="39.6">
      <c r="A821" s="828"/>
      <c r="B821" s="838" t="s">
        <v>575</v>
      </c>
      <c r="C821" s="781"/>
      <c r="D821" s="827"/>
      <c r="E821" s="827"/>
      <c r="F821" s="829"/>
    </row>
    <row r="822" spans="1:6">
      <c r="A822" s="786">
        <v>21</v>
      </c>
      <c r="B822" s="837" t="s">
        <v>538</v>
      </c>
      <c r="C822" s="781" t="s">
        <v>12</v>
      </c>
      <c r="D822" s="783">
        <v>3</v>
      </c>
      <c r="E822" s="784"/>
      <c r="F822" s="782">
        <f t="shared" si="12"/>
        <v>0</v>
      </c>
    </row>
    <row r="823" spans="1:6" ht="39.6">
      <c r="A823" s="828"/>
      <c r="B823" s="838" t="s">
        <v>575</v>
      </c>
      <c r="C823" s="781"/>
      <c r="D823" s="827"/>
      <c r="E823" s="784"/>
      <c r="F823" s="829"/>
    </row>
    <row r="824" spans="1:6" ht="12.75" customHeight="1">
      <c r="A824" s="786">
        <v>22</v>
      </c>
      <c r="B824" s="837" t="s">
        <v>539</v>
      </c>
      <c r="C824" s="781" t="s">
        <v>12</v>
      </c>
      <c r="D824" s="783">
        <v>1</v>
      </c>
      <c r="E824" s="785"/>
      <c r="F824" s="782">
        <f t="shared" si="12"/>
        <v>0</v>
      </c>
    </row>
    <row r="825" spans="1:6" ht="40.200000000000003" customHeight="1">
      <c r="A825" s="828"/>
      <c r="B825" s="838" t="s">
        <v>575</v>
      </c>
      <c r="C825" s="781"/>
      <c r="D825" s="827"/>
      <c r="E825" s="785"/>
      <c r="F825" s="829"/>
    </row>
    <row r="826" spans="1:6" ht="69.599999999999994" customHeight="1">
      <c r="A826" s="786">
        <v>23</v>
      </c>
      <c r="B826" s="837" t="s">
        <v>577</v>
      </c>
      <c r="C826" s="781" t="s">
        <v>12</v>
      </c>
      <c r="D826" s="783">
        <v>4</v>
      </c>
      <c r="E826" s="785"/>
      <c r="F826" s="782">
        <f t="shared" si="12"/>
        <v>0</v>
      </c>
    </row>
    <row r="827" spans="1:6" ht="43.8" customHeight="1">
      <c r="A827" s="828"/>
      <c r="B827" s="838" t="s">
        <v>575</v>
      </c>
      <c r="C827" s="781"/>
      <c r="D827" s="827"/>
      <c r="E827" s="785"/>
      <c r="F827" s="829"/>
    </row>
    <row r="828" spans="1:6" ht="73.8" customHeight="1">
      <c r="A828" s="786">
        <v>24</v>
      </c>
      <c r="B828" s="837" t="s">
        <v>576</v>
      </c>
      <c r="C828" s="781" t="s">
        <v>12</v>
      </c>
      <c r="D828" s="783">
        <v>1</v>
      </c>
      <c r="E828" s="785"/>
      <c r="F828" s="782">
        <f t="shared" si="12"/>
        <v>0</v>
      </c>
    </row>
    <row r="829" spans="1:6" ht="46.8" customHeight="1">
      <c r="A829" s="828"/>
      <c r="B829" s="838" t="s">
        <v>575</v>
      </c>
      <c r="C829" s="781"/>
      <c r="D829" s="827"/>
      <c r="E829" s="785"/>
      <c r="F829" s="829"/>
    </row>
    <row r="830" spans="1:6">
      <c r="A830" s="786">
        <v>25</v>
      </c>
      <c r="B830" s="837" t="s">
        <v>540</v>
      </c>
      <c r="C830" s="781" t="s">
        <v>12</v>
      </c>
      <c r="D830" s="783">
        <v>1</v>
      </c>
      <c r="E830" s="785"/>
      <c r="F830" s="782">
        <f t="shared" si="12"/>
        <v>0</v>
      </c>
    </row>
    <row r="831" spans="1:6">
      <c r="A831" s="828"/>
      <c r="B831" s="837"/>
      <c r="C831" s="781"/>
      <c r="D831" s="827"/>
      <c r="E831" s="785"/>
      <c r="F831" s="829"/>
    </row>
    <row r="832" spans="1:6" ht="26.4">
      <c r="A832" s="786">
        <v>26</v>
      </c>
      <c r="B832" s="837" t="s">
        <v>541</v>
      </c>
      <c r="C832" s="781" t="s">
        <v>500</v>
      </c>
      <c r="D832" s="788"/>
      <c r="E832" s="784"/>
      <c r="F832" s="782">
        <f>E832</f>
        <v>0</v>
      </c>
    </row>
    <row r="833" spans="1:6" ht="39.6">
      <c r="A833" s="828"/>
      <c r="B833" s="838" t="s">
        <v>575</v>
      </c>
      <c r="C833" s="781"/>
      <c r="D833" s="827"/>
      <c r="E833" s="785"/>
      <c r="F833" s="829"/>
    </row>
    <row r="834" spans="1:6">
      <c r="A834" s="786">
        <v>27</v>
      </c>
      <c r="B834" s="839" t="s">
        <v>542</v>
      </c>
      <c r="C834" s="781" t="s">
        <v>12</v>
      </c>
      <c r="D834" s="783">
        <v>1</v>
      </c>
      <c r="E834" s="785"/>
      <c r="F834" s="782">
        <f t="shared" si="12"/>
        <v>0</v>
      </c>
    </row>
    <row r="835" spans="1:6" ht="39.6">
      <c r="A835" s="828"/>
      <c r="B835" s="838" t="s">
        <v>575</v>
      </c>
      <c r="C835" s="781"/>
      <c r="D835" s="827"/>
      <c r="E835" s="785"/>
      <c r="F835" s="829"/>
    </row>
    <row r="836" spans="1:6">
      <c r="A836" s="786">
        <v>28</v>
      </c>
      <c r="B836" s="837" t="s">
        <v>543</v>
      </c>
      <c r="C836" s="781" t="s">
        <v>12</v>
      </c>
      <c r="D836" s="783">
        <v>1</v>
      </c>
      <c r="E836" s="788" t="s">
        <v>499</v>
      </c>
      <c r="F836" s="783">
        <v>0</v>
      </c>
    </row>
    <row r="837" spans="1:6" ht="39.6">
      <c r="A837" s="828"/>
      <c r="B837" s="838" t="s">
        <v>575</v>
      </c>
      <c r="C837" s="781"/>
      <c r="D837" s="827"/>
      <c r="E837" s="788"/>
      <c r="F837" s="827"/>
    </row>
    <row r="838" spans="1:6" ht="14.4">
      <c r="A838" s="775"/>
      <c r="B838" s="850"/>
      <c r="C838" s="850"/>
      <c r="D838" s="850"/>
      <c r="E838" s="774"/>
      <c r="F838" s="774"/>
    </row>
    <row r="839" spans="1:6">
      <c r="A839" s="776"/>
      <c r="B839" s="777" t="s">
        <v>43</v>
      </c>
      <c r="C839" s="778" t="s">
        <v>18</v>
      </c>
      <c r="D839" s="779"/>
      <c r="E839" s="780"/>
      <c r="F839" s="820">
        <f>SUM(F743:F836)</f>
        <v>0</v>
      </c>
    </row>
    <row r="840" spans="1:6">
      <c r="A840" s="4"/>
      <c r="B840" s="6"/>
      <c r="C840" s="34"/>
      <c r="D840" s="37"/>
      <c r="E840" s="32"/>
    </row>
    <row r="841" spans="1:6">
      <c r="A841" s="4"/>
      <c r="B841" s="6"/>
      <c r="C841" s="34"/>
      <c r="D841" s="37"/>
      <c r="E841" s="32"/>
      <c r="F841" s="32"/>
    </row>
    <row r="842" spans="1:6" ht="13.8" thickBot="1">
      <c r="A842" s="4"/>
      <c r="B842" s="6"/>
      <c r="C842" s="34"/>
      <c r="D842" s="37"/>
      <c r="E842" s="32"/>
      <c r="F842" s="32"/>
    </row>
    <row r="843" spans="1:6" ht="15.6">
      <c r="A843" s="863" t="s">
        <v>68</v>
      </c>
      <c r="B843" s="864"/>
      <c r="C843" s="864"/>
      <c r="D843" s="864"/>
      <c r="E843" s="865"/>
      <c r="F843" s="32"/>
    </row>
    <row r="844" spans="1:6" ht="26.4">
      <c r="A844" s="790" t="s">
        <v>48</v>
      </c>
      <c r="B844" s="167" t="s">
        <v>1</v>
      </c>
      <c r="C844" s="168" t="s">
        <v>65</v>
      </c>
      <c r="D844" s="168" t="s">
        <v>66</v>
      </c>
      <c r="E844" s="791" t="s">
        <v>67</v>
      </c>
      <c r="F844" s="32"/>
    </row>
    <row r="845" spans="1:6">
      <c r="A845" s="808" t="s">
        <v>96</v>
      </c>
      <c r="B845" s="792" t="s">
        <v>49</v>
      </c>
      <c r="C845" s="793" t="s">
        <v>18</v>
      </c>
      <c r="D845" s="794">
        <f>F13</f>
        <v>0</v>
      </c>
      <c r="E845" s="809">
        <f t="shared" ref="E845:E852" si="13">D845*1.25</f>
        <v>0</v>
      </c>
      <c r="F845" s="32"/>
    </row>
    <row r="846" spans="1:6">
      <c r="A846" s="810" t="s">
        <v>7</v>
      </c>
      <c r="B846" s="795" t="s">
        <v>97</v>
      </c>
      <c r="C846" s="796" t="s">
        <v>18</v>
      </c>
      <c r="D846" s="797">
        <f>F30</f>
        <v>0</v>
      </c>
      <c r="E846" s="809">
        <f t="shared" si="13"/>
        <v>0</v>
      </c>
      <c r="F846" s="32"/>
    </row>
    <row r="847" spans="1:6">
      <c r="A847" s="810" t="s">
        <v>8</v>
      </c>
      <c r="B847" s="795" t="s">
        <v>62</v>
      </c>
      <c r="C847" s="796" t="s">
        <v>18</v>
      </c>
      <c r="D847" s="798">
        <f>F121</f>
        <v>0</v>
      </c>
      <c r="E847" s="809">
        <f t="shared" si="13"/>
        <v>0</v>
      </c>
      <c r="F847" s="32"/>
    </row>
    <row r="848" spans="1:6">
      <c r="A848" s="810" t="s">
        <v>24</v>
      </c>
      <c r="B848" s="799" t="s">
        <v>63</v>
      </c>
      <c r="C848" s="796" t="s">
        <v>18</v>
      </c>
      <c r="D848" s="800">
        <f>F225</f>
        <v>0</v>
      </c>
      <c r="E848" s="809">
        <f t="shared" si="13"/>
        <v>0</v>
      </c>
      <c r="F848" s="32"/>
    </row>
    <row r="849" spans="1:6">
      <c r="A849" s="810" t="s">
        <v>25</v>
      </c>
      <c r="B849" s="801" t="s">
        <v>64</v>
      </c>
      <c r="C849" s="796" t="s">
        <v>18</v>
      </c>
      <c r="D849" s="802">
        <f>F287</f>
        <v>0</v>
      </c>
      <c r="E849" s="809">
        <f t="shared" si="13"/>
        <v>0</v>
      </c>
      <c r="F849" s="32"/>
    </row>
    <row r="850" spans="1:6">
      <c r="A850" s="811" t="s">
        <v>98</v>
      </c>
      <c r="B850" s="799" t="s">
        <v>198</v>
      </c>
      <c r="C850" s="796" t="s">
        <v>18</v>
      </c>
      <c r="D850" s="803">
        <f>F516</f>
        <v>0</v>
      </c>
      <c r="E850" s="809">
        <f t="shared" si="13"/>
        <v>0</v>
      </c>
      <c r="F850" s="32"/>
    </row>
    <row r="851" spans="1:6">
      <c r="A851" s="812" t="s">
        <v>99</v>
      </c>
      <c r="B851" s="804" t="s">
        <v>82</v>
      </c>
      <c r="C851" s="796" t="s">
        <v>18</v>
      </c>
      <c r="D851" s="803">
        <f>F739</f>
        <v>0</v>
      </c>
      <c r="E851" s="809">
        <f t="shared" si="13"/>
        <v>0</v>
      </c>
      <c r="F851" s="32"/>
    </row>
    <row r="852" spans="1:6">
      <c r="A852" s="813"/>
      <c r="B852" s="805" t="s">
        <v>502</v>
      </c>
      <c r="C852" s="806" t="s">
        <v>18</v>
      </c>
      <c r="D852" s="807">
        <f>SUM(D845:D851)</f>
        <v>0</v>
      </c>
      <c r="E852" s="814">
        <f t="shared" si="13"/>
        <v>0</v>
      </c>
      <c r="F852" s="32"/>
    </row>
    <row r="853" spans="1:6">
      <c r="A853" s="812" t="s">
        <v>100</v>
      </c>
      <c r="B853" s="804" t="s">
        <v>503</v>
      </c>
      <c r="C853" s="796" t="s">
        <v>18</v>
      </c>
      <c r="D853" s="803">
        <f>F839</f>
        <v>0</v>
      </c>
      <c r="E853" s="809">
        <f>D853*1.25</f>
        <v>0</v>
      </c>
      <c r="F853" s="32"/>
    </row>
    <row r="854" spans="1:6" ht="13.8" thickBot="1">
      <c r="A854" s="815"/>
      <c r="B854" s="816" t="s">
        <v>504</v>
      </c>
      <c r="C854" s="817" t="s">
        <v>18</v>
      </c>
      <c r="D854" s="818">
        <f>SUM(D852:D853)</f>
        <v>0</v>
      </c>
      <c r="E854" s="819">
        <f>D854*1.25</f>
        <v>0</v>
      </c>
      <c r="F854" s="32"/>
    </row>
    <row r="855" spans="1:6">
      <c r="A855" s="4"/>
      <c r="B855" s="6"/>
      <c r="C855" s="34"/>
      <c r="D855" s="37"/>
      <c r="E855" s="32"/>
      <c r="F855" s="32"/>
    </row>
    <row r="856" spans="1:6">
      <c r="A856" s="4"/>
      <c r="B856" s="6"/>
      <c r="C856" s="34"/>
      <c r="D856" s="37"/>
      <c r="E856" s="32"/>
      <c r="F856" s="32"/>
    </row>
    <row r="857" spans="1:6">
      <c r="A857" s="4"/>
      <c r="B857" s="6"/>
      <c r="C857" s="34"/>
      <c r="D857" s="37"/>
      <c r="E857" s="32"/>
      <c r="F857" s="32"/>
    </row>
    <row r="858" spans="1:6">
      <c r="A858" s="4"/>
      <c r="B858" s="6"/>
      <c r="C858" s="34"/>
      <c r="D858" s="37"/>
      <c r="E858" s="32" t="s">
        <v>545</v>
      </c>
      <c r="F858" s="32"/>
    </row>
    <row r="859" spans="1:6">
      <c r="A859" s="4"/>
      <c r="B859" s="6"/>
      <c r="C859" s="34"/>
      <c r="D859" s="37"/>
      <c r="E859" s="32"/>
      <c r="F859" s="32"/>
    </row>
    <row r="860" spans="1:6">
      <c r="A860" s="4"/>
      <c r="B860" s="6"/>
      <c r="C860" s="34"/>
      <c r="D860" s="37"/>
      <c r="E860" s="32"/>
      <c r="F860" s="32"/>
    </row>
    <row r="861" spans="1:6">
      <c r="A861" s="4"/>
      <c r="B861" s="6"/>
      <c r="C861" s="34"/>
      <c r="D861" s="37"/>
      <c r="E861" s="32"/>
      <c r="F861" s="32"/>
    </row>
    <row r="862" spans="1:6">
      <c r="A862" s="4"/>
      <c r="B862" s="6"/>
      <c r="C862" s="34"/>
      <c r="D862" s="37"/>
      <c r="E862" s="32"/>
      <c r="F862" s="32"/>
    </row>
    <row r="863" spans="1:6">
      <c r="A863" s="4"/>
      <c r="B863" s="6"/>
      <c r="C863" s="34"/>
      <c r="D863" s="37"/>
      <c r="E863" s="32"/>
      <c r="F863" s="32"/>
    </row>
    <row r="864" spans="1:6">
      <c r="A864" s="4"/>
      <c r="B864" s="6"/>
      <c r="C864" s="34"/>
      <c r="D864" s="37"/>
      <c r="E864" s="32"/>
      <c r="F864" s="32"/>
    </row>
    <row r="865" spans="1:6">
      <c r="A865" s="4"/>
      <c r="B865" s="6"/>
      <c r="C865" s="34"/>
      <c r="D865" s="37"/>
      <c r="E865" s="32"/>
      <c r="F865" s="32"/>
    </row>
    <row r="866" spans="1:6">
      <c r="A866" s="4"/>
      <c r="B866" s="6"/>
      <c r="C866" s="34"/>
      <c r="D866" s="37"/>
      <c r="E866" s="32"/>
      <c r="F866" s="32"/>
    </row>
    <row r="867" spans="1:6">
      <c r="A867" s="4"/>
      <c r="B867" s="6"/>
      <c r="C867" s="34"/>
      <c r="D867" s="37"/>
      <c r="E867" s="32"/>
      <c r="F867" s="32"/>
    </row>
    <row r="868" spans="1:6">
      <c r="A868" s="4"/>
      <c r="B868" s="6"/>
      <c r="C868" s="34"/>
      <c r="D868" s="37"/>
      <c r="E868" s="32"/>
      <c r="F868" s="32"/>
    </row>
    <row r="869" spans="1:6">
      <c r="A869" s="4"/>
      <c r="B869" s="6"/>
      <c r="C869" s="34"/>
      <c r="D869" s="37"/>
      <c r="E869" s="32"/>
      <c r="F869" s="32"/>
    </row>
    <row r="870" spans="1:6">
      <c r="A870" s="4"/>
      <c r="B870" s="6"/>
      <c r="C870" s="34"/>
      <c r="D870" s="37"/>
      <c r="E870" s="32"/>
      <c r="F870" s="32"/>
    </row>
    <row r="871" spans="1:6">
      <c r="A871" s="4"/>
      <c r="B871" s="6"/>
      <c r="C871" s="34"/>
      <c r="D871" s="37"/>
      <c r="E871" s="32"/>
      <c r="F871" s="32"/>
    </row>
    <row r="872" spans="1:6">
      <c r="A872" s="4"/>
      <c r="B872" s="6"/>
      <c r="C872" s="34"/>
      <c r="D872" s="37"/>
      <c r="E872" s="32"/>
      <c r="F872" s="32"/>
    </row>
    <row r="873" spans="1:6">
      <c r="A873" s="4"/>
      <c r="B873" s="6"/>
      <c r="C873" s="34"/>
      <c r="D873" s="37"/>
      <c r="E873" s="32"/>
      <c r="F873" s="32"/>
    </row>
    <row r="874" spans="1:6">
      <c r="A874" s="4"/>
      <c r="B874" s="6"/>
      <c r="C874" s="34"/>
      <c r="D874" s="37"/>
      <c r="E874" s="32"/>
      <c r="F874" s="32"/>
    </row>
    <row r="875" spans="1:6">
      <c r="A875" s="4"/>
      <c r="B875" s="6"/>
      <c r="C875" s="34"/>
      <c r="D875" s="37"/>
      <c r="E875" s="32"/>
      <c r="F875" s="32"/>
    </row>
    <row r="876" spans="1:6">
      <c r="A876" s="4"/>
      <c r="B876" s="6"/>
      <c r="C876" s="34"/>
      <c r="D876" s="37"/>
      <c r="E876" s="32"/>
      <c r="F876" s="32"/>
    </row>
    <row r="877" spans="1:6">
      <c r="A877" s="4"/>
      <c r="B877" s="6"/>
      <c r="C877" s="34"/>
      <c r="D877" s="37"/>
      <c r="E877" s="32"/>
      <c r="F877" s="32"/>
    </row>
    <row r="878" spans="1:6">
      <c r="A878" s="4"/>
      <c r="B878" s="6"/>
      <c r="C878" s="34"/>
      <c r="D878" s="37"/>
      <c r="E878" s="32"/>
      <c r="F878" s="32"/>
    </row>
    <row r="879" spans="1:6">
      <c r="A879" s="4"/>
      <c r="B879" s="6"/>
      <c r="C879" s="34"/>
      <c r="D879" s="37"/>
      <c r="E879" s="32"/>
      <c r="F879" s="32"/>
    </row>
    <row r="880" spans="1:6">
      <c r="A880" s="4"/>
      <c r="B880" s="6"/>
      <c r="C880" s="34"/>
      <c r="D880" s="37"/>
      <c r="E880" s="32"/>
      <c r="F880" s="32"/>
    </row>
    <row r="881" spans="1:6">
      <c r="A881" s="4"/>
      <c r="B881" s="6"/>
      <c r="C881" s="34"/>
      <c r="D881" s="37"/>
      <c r="E881" s="32"/>
      <c r="F881" s="32"/>
    </row>
    <row r="882" spans="1:6">
      <c r="A882" s="4"/>
      <c r="B882" s="6"/>
      <c r="C882" s="34"/>
      <c r="D882" s="37"/>
      <c r="E882" s="32"/>
      <c r="F882" s="32"/>
    </row>
    <row r="883" spans="1:6">
      <c r="A883" s="4"/>
      <c r="B883" s="6"/>
      <c r="C883" s="34"/>
      <c r="D883" s="37"/>
      <c r="E883" s="32"/>
      <c r="F883" s="32"/>
    </row>
    <row r="884" spans="1:6">
      <c r="A884" s="4"/>
      <c r="B884" s="6"/>
      <c r="C884" s="34"/>
      <c r="D884" s="37"/>
      <c r="E884" s="32"/>
      <c r="F884" s="32"/>
    </row>
    <row r="885" spans="1:6">
      <c r="A885" s="4"/>
      <c r="B885" s="6"/>
      <c r="C885" s="34"/>
      <c r="D885" s="37"/>
      <c r="E885" s="32"/>
      <c r="F885" s="32"/>
    </row>
    <row r="886" spans="1:6">
      <c r="A886" s="4"/>
      <c r="B886" s="6"/>
      <c r="C886" s="34"/>
      <c r="D886" s="37"/>
      <c r="E886" s="32"/>
      <c r="F886" s="32"/>
    </row>
    <row r="887" spans="1:6">
      <c r="A887" s="4"/>
      <c r="B887" s="6"/>
      <c r="C887" s="34"/>
      <c r="D887" s="37"/>
      <c r="E887" s="32"/>
      <c r="F887" s="32"/>
    </row>
    <row r="888" spans="1:6">
      <c r="A888" s="4"/>
      <c r="B888" s="6"/>
      <c r="C888" s="34"/>
      <c r="D888" s="37"/>
      <c r="E888" s="32"/>
      <c r="F888" s="32"/>
    </row>
    <row r="889" spans="1:6">
      <c r="A889" s="4"/>
      <c r="B889" s="6"/>
      <c r="C889" s="34"/>
      <c r="D889" s="37"/>
      <c r="E889" s="32"/>
      <c r="F889" s="32"/>
    </row>
    <row r="890" spans="1:6">
      <c r="A890" s="4"/>
      <c r="B890" s="6"/>
      <c r="C890" s="34"/>
      <c r="D890" s="37"/>
      <c r="E890" s="32"/>
      <c r="F890" s="32"/>
    </row>
    <row r="891" spans="1:6">
      <c r="A891" s="4"/>
      <c r="B891" s="6"/>
      <c r="C891" s="34"/>
      <c r="D891" s="37"/>
      <c r="E891" s="32"/>
      <c r="F891" s="32"/>
    </row>
    <row r="892" spans="1:6">
      <c r="A892" s="4"/>
      <c r="B892" s="6"/>
      <c r="C892" s="34"/>
      <c r="D892" s="37"/>
      <c r="E892" s="32"/>
      <c r="F892" s="32"/>
    </row>
    <row r="893" spans="1:6">
      <c r="A893" s="4"/>
      <c r="B893" s="6"/>
      <c r="C893" s="34"/>
      <c r="D893" s="37"/>
      <c r="E893" s="32"/>
      <c r="F893" s="32"/>
    </row>
    <row r="894" spans="1:6">
      <c r="A894" s="4"/>
      <c r="B894" s="6"/>
      <c r="C894" s="34"/>
      <c r="D894" s="37"/>
      <c r="E894" s="32"/>
      <c r="F894" s="32"/>
    </row>
    <row r="895" spans="1:6">
      <c r="A895" s="4"/>
      <c r="B895" s="6"/>
      <c r="C895" s="34"/>
      <c r="D895" s="37"/>
      <c r="E895" s="32"/>
      <c r="F895" s="32"/>
    </row>
    <row r="896" spans="1:6">
      <c r="A896" s="4"/>
      <c r="B896" s="6"/>
      <c r="C896" s="34"/>
      <c r="D896" s="37"/>
      <c r="E896" s="32"/>
      <c r="F896" s="32"/>
    </row>
    <row r="897" spans="1:6">
      <c r="A897" s="4"/>
      <c r="B897" s="6"/>
      <c r="C897" s="34"/>
      <c r="D897" s="37"/>
      <c r="E897" s="32"/>
      <c r="F897" s="32"/>
    </row>
    <row r="898" spans="1:6">
      <c r="A898" s="4"/>
      <c r="B898" s="6"/>
      <c r="C898" s="34"/>
      <c r="D898" s="37"/>
      <c r="E898" s="32"/>
      <c r="F898" s="32"/>
    </row>
    <row r="899" spans="1:6">
      <c r="A899" s="4"/>
      <c r="B899" s="6"/>
      <c r="C899" s="34"/>
      <c r="D899" s="37"/>
      <c r="E899" s="32"/>
      <c r="F899" s="32"/>
    </row>
    <row r="900" spans="1:6">
      <c r="A900" s="4"/>
      <c r="B900" s="6"/>
      <c r="C900" s="34"/>
      <c r="D900" s="37"/>
      <c r="E900" s="32"/>
      <c r="F900" s="32"/>
    </row>
    <row r="901" spans="1:6">
      <c r="A901" s="4"/>
      <c r="B901" s="6"/>
      <c r="C901" s="34"/>
      <c r="D901" s="37"/>
      <c r="E901" s="32"/>
      <c r="F901" s="32"/>
    </row>
    <row r="902" spans="1:6">
      <c r="A902" s="4"/>
      <c r="B902" s="6"/>
      <c r="C902" s="34"/>
      <c r="D902" s="37"/>
      <c r="E902" s="32"/>
      <c r="F902" s="32"/>
    </row>
    <row r="903" spans="1:6">
      <c r="A903" s="4"/>
      <c r="B903" s="6"/>
      <c r="C903" s="34"/>
      <c r="D903" s="37"/>
      <c r="E903" s="32"/>
      <c r="F903" s="32"/>
    </row>
    <row r="904" spans="1:6">
      <c r="A904" s="4"/>
      <c r="B904" s="6"/>
      <c r="C904" s="34"/>
      <c r="D904" s="37"/>
      <c r="E904" s="32"/>
      <c r="F904" s="32"/>
    </row>
    <row r="905" spans="1:6">
      <c r="A905" s="4"/>
      <c r="B905" s="6"/>
      <c r="C905" s="34"/>
      <c r="D905" s="37"/>
      <c r="E905" s="32"/>
      <c r="F905" s="32"/>
    </row>
    <row r="906" spans="1:6">
      <c r="A906" s="4"/>
      <c r="B906" s="6"/>
      <c r="C906" s="34"/>
      <c r="D906" s="37"/>
      <c r="E906" s="32"/>
      <c r="F906" s="32"/>
    </row>
    <row r="907" spans="1:6">
      <c r="A907" s="4"/>
      <c r="B907" s="6"/>
      <c r="C907" s="34"/>
      <c r="D907" s="37"/>
      <c r="E907" s="32"/>
      <c r="F907" s="32"/>
    </row>
    <row r="908" spans="1:6">
      <c r="A908" s="4"/>
      <c r="B908" s="6"/>
      <c r="C908" s="34"/>
      <c r="D908" s="37"/>
      <c r="E908" s="32"/>
      <c r="F908" s="32"/>
    </row>
    <row r="909" spans="1:6">
      <c r="A909" s="4"/>
      <c r="B909" s="6"/>
      <c r="C909" s="34"/>
      <c r="D909" s="37"/>
      <c r="E909" s="32"/>
      <c r="F909" s="32"/>
    </row>
    <row r="910" spans="1:6">
      <c r="A910" s="4"/>
      <c r="B910" s="6"/>
      <c r="C910" s="34"/>
      <c r="D910" s="37"/>
      <c r="E910" s="32"/>
      <c r="F910" s="32"/>
    </row>
    <row r="911" spans="1:6">
      <c r="A911" s="4"/>
      <c r="B911" s="6"/>
      <c r="C911" s="34"/>
      <c r="D911" s="37"/>
      <c r="E911" s="32"/>
      <c r="F911" s="32"/>
    </row>
    <row r="912" spans="1:6">
      <c r="A912" s="4"/>
      <c r="B912" s="6"/>
      <c r="C912" s="34"/>
      <c r="D912" s="37"/>
      <c r="E912" s="32"/>
      <c r="F912" s="32"/>
    </row>
    <row r="913" spans="1:6">
      <c r="A913" s="4"/>
      <c r="B913" s="6"/>
      <c r="C913" s="34"/>
      <c r="D913" s="37"/>
      <c r="E913" s="32"/>
      <c r="F913" s="32"/>
    </row>
    <row r="914" spans="1:6">
      <c r="A914" s="4"/>
      <c r="B914" s="6"/>
      <c r="C914" s="34"/>
      <c r="D914" s="37"/>
      <c r="E914" s="32"/>
      <c r="F914" s="32"/>
    </row>
    <row r="915" spans="1:6">
      <c r="A915" s="4"/>
      <c r="B915" s="6"/>
      <c r="C915" s="34"/>
      <c r="D915" s="37"/>
      <c r="E915" s="32"/>
      <c r="F915" s="32"/>
    </row>
    <row r="916" spans="1:6">
      <c r="A916" s="4"/>
      <c r="B916" s="6"/>
      <c r="C916" s="34"/>
      <c r="D916" s="37"/>
      <c r="E916" s="32"/>
      <c r="F916" s="32"/>
    </row>
    <row r="917" spans="1:6">
      <c r="A917" s="4"/>
      <c r="B917" s="6"/>
      <c r="C917" s="34"/>
      <c r="D917" s="37"/>
      <c r="E917" s="32"/>
      <c r="F917" s="32"/>
    </row>
    <row r="918" spans="1:6">
      <c r="A918" s="4"/>
      <c r="B918" s="6"/>
      <c r="C918" s="34"/>
      <c r="D918" s="37"/>
      <c r="E918" s="32"/>
      <c r="F918" s="32"/>
    </row>
    <row r="919" spans="1:6">
      <c r="A919" s="4"/>
      <c r="B919" s="6"/>
      <c r="C919" s="34"/>
      <c r="D919" s="37"/>
      <c r="E919" s="32"/>
      <c r="F919" s="32"/>
    </row>
    <row r="920" spans="1:6">
      <c r="A920" s="4"/>
      <c r="B920" s="6"/>
      <c r="C920" s="34"/>
      <c r="D920" s="37"/>
      <c r="E920" s="32"/>
      <c r="F920" s="32"/>
    </row>
    <row r="921" spans="1:6">
      <c r="A921" s="4"/>
      <c r="B921" s="6"/>
      <c r="C921" s="34"/>
      <c r="D921" s="37"/>
      <c r="E921" s="32"/>
      <c r="F921" s="32"/>
    </row>
    <row r="922" spans="1:6">
      <c r="A922" s="4"/>
      <c r="B922" s="6"/>
      <c r="C922" s="34"/>
      <c r="D922" s="37"/>
      <c r="E922" s="32"/>
      <c r="F922" s="32"/>
    </row>
    <row r="923" spans="1:6">
      <c r="A923" s="4"/>
      <c r="B923" s="6"/>
      <c r="C923" s="34"/>
      <c r="D923" s="37"/>
      <c r="E923" s="32"/>
      <c r="F923" s="32"/>
    </row>
    <row r="924" spans="1:6">
      <c r="A924" s="4"/>
      <c r="B924" s="6"/>
      <c r="C924" s="34"/>
      <c r="D924" s="37"/>
      <c r="E924" s="32"/>
      <c r="F924" s="32"/>
    </row>
    <row r="925" spans="1:6">
      <c r="A925" s="4"/>
      <c r="B925" s="6"/>
      <c r="C925" s="34"/>
      <c r="D925" s="37"/>
      <c r="E925" s="32"/>
      <c r="F925" s="32"/>
    </row>
    <row r="926" spans="1:6">
      <c r="A926" s="4"/>
      <c r="B926" s="6"/>
      <c r="C926" s="34"/>
      <c r="D926" s="37"/>
      <c r="E926" s="32"/>
      <c r="F926" s="32"/>
    </row>
    <row r="927" spans="1:6">
      <c r="A927" s="4"/>
      <c r="B927" s="6"/>
      <c r="C927" s="34"/>
      <c r="D927" s="37"/>
      <c r="E927" s="32"/>
      <c r="F927" s="32"/>
    </row>
    <row r="928" spans="1:6">
      <c r="A928" s="4"/>
      <c r="B928" s="6"/>
      <c r="C928" s="34"/>
      <c r="D928" s="37"/>
      <c r="E928" s="32"/>
      <c r="F928" s="32"/>
    </row>
    <row r="929" spans="1:6">
      <c r="A929" s="4"/>
      <c r="B929" s="6"/>
      <c r="C929" s="34"/>
      <c r="D929" s="37"/>
      <c r="E929" s="32"/>
      <c r="F929" s="32"/>
    </row>
    <row r="930" spans="1:6">
      <c r="A930" s="4"/>
      <c r="B930" s="6"/>
      <c r="C930" s="34"/>
      <c r="D930" s="37"/>
      <c r="E930" s="32"/>
      <c r="F930" s="32"/>
    </row>
    <row r="931" spans="1:6">
      <c r="A931" s="4"/>
      <c r="B931" s="6"/>
      <c r="C931" s="34"/>
      <c r="D931" s="37"/>
      <c r="E931" s="32"/>
      <c r="F931" s="32"/>
    </row>
    <row r="932" spans="1:6">
      <c r="A932" s="4"/>
      <c r="B932" s="6"/>
      <c r="C932" s="34"/>
      <c r="D932" s="37"/>
      <c r="E932" s="32"/>
      <c r="F932" s="32"/>
    </row>
    <row r="933" spans="1:6">
      <c r="A933" s="4"/>
      <c r="B933" s="6"/>
      <c r="C933" s="34"/>
      <c r="D933" s="37"/>
      <c r="E933" s="32"/>
      <c r="F933" s="32"/>
    </row>
    <row r="934" spans="1:6">
      <c r="A934" s="4"/>
      <c r="B934" s="6"/>
      <c r="C934" s="34"/>
      <c r="D934" s="37"/>
      <c r="E934" s="32"/>
      <c r="F934" s="32"/>
    </row>
    <row r="935" spans="1:6">
      <c r="A935" s="4"/>
      <c r="B935" s="6"/>
      <c r="C935" s="34"/>
      <c r="D935" s="37"/>
      <c r="E935" s="32"/>
      <c r="F935" s="32"/>
    </row>
    <row r="936" spans="1:6">
      <c r="A936" s="4"/>
      <c r="B936" s="6"/>
      <c r="C936" s="34"/>
      <c r="D936" s="37"/>
      <c r="E936" s="32"/>
      <c r="F936" s="32"/>
    </row>
    <row r="937" spans="1:6">
      <c r="A937" s="4"/>
      <c r="B937" s="6"/>
      <c r="C937" s="34"/>
      <c r="D937" s="37"/>
      <c r="E937" s="32"/>
      <c r="F937" s="32"/>
    </row>
    <row r="938" spans="1:6">
      <c r="A938" s="4"/>
      <c r="B938" s="6"/>
      <c r="C938" s="34"/>
      <c r="D938" s="37"/>
      <c r="E938" s="32"/>
      <c r="F938" s="32"/>
    </row>
    <row r="939" spans="1:6">
      <c r="A939" s="4"/>
      <c r="B939" s="6"/>
      <c r="C939" s="34"/>
      <c r="D939" s="37"/>
      <c r="E939" s="32"/>
      <c r="F939" s="32"/>
    </row>
    <row r="940" spans="1:6">
      <c r="A940" s="4"/>
      <c r="B940" s="6"/>
      <c r="C940" s="34"/>
      <c r="D940" s="37"/>
      <c r="E940" s="32"/>
      <c r="F940" s="32"/>
    </row>
    <row r="941" spans="1:6">
      <c r="A941" s="4"/>
      <c r="B941" s="6"/>
      <c r="C941" s="34"/>
      <c r="D941" s="37"/>
      <c r="E941" s="32"/>
      <c r="F941" s="32"/>
    </row>
    <row r="942" spans="1:6">
      <c r="A942" s="4"/>
      <c r="B942" s="6"/>
      <c r="C942" s="34"/>
      <c r="D942" s="37"/>
      <c r="E942" s="32"/>
      <c r="F942" s="32"/>
    </row>
    <row r="943" spans="1:6">
      <c r="A943" s="4"/>
      <c r="B943" s="6"/>
      <c r="C943" s="34"/>
      <c r="D943" s="37"/>
      <c r="E943" s="32"/>
      <c r="F943" s="32"/>
    </row>
    <row r="944" spans="1:6">
      <c r="A944" s="4"/>
      <c r="B944" s="6"/>
      <c r="C944" s="34"/>
      <c r="D944" s="37"/>
      <c r="E944" s="32"/>
      <c r="F944" s="32"/>
    </row>
    <row r="945" spans="1:6">
      <c r="A945" s="4"/>
      <c r="B945" s="6"/>
      <c r="C945" s="34"/>
      <c r="D945" s="37"/>
      <c r="E945" s="32"/>
      <c r="F945" s="32"/>
    </row>
    <row r="946" spans="1:6">
      <c r="A946" s="4"/>
      <c r="B946" s="6"/>
      <c r="C946" s="34"/>
      <c r="D946" s="37"/>
      <c r="E946" s="32"/>
      <c r="F946" s="32"/>
    </row>
    <row r="947" spans="1:6">
      <c r="A947" s="4"/>
      <c r="B947" s="6"/>
      <c r="C947" s="34"/>
      <c r="D947" s="37"/>
      <c r="E947" s="32"/>
      <c r="F947" s="32"/>
    </row>
    <row r="948" spans="1:6">
      <c r="A948" s="4"/>
      <c r="B948" s="6"/>
      <c r="C948" s="34"/>
      <c r="D948" s="37"/>
      <c r="E948" s="32"/>
      <c r="F948" s="32"/>
    </row>
    <row r="949" spans="1:6">
      <c r="A949" s="4"/>
      <c r="B949" s="6"/>
      <c r="C949" s="34"/>
      <c r="D949" s="37"/>
      <c r="E949" s="32"/>
      <c r="F949" s="32"/>
    </row>
    <row r="950" spans="1:6">
      <c r="A950" s="4"/>
      <c r="B950" s="6"/>
      <c r="C950" s="34"/>
      <c r="D950" s="37"/>
      <c r="E950" s="32"/>
      <c r="F950" s="32"/>
    </row>
    <row r="951" spans="1:6">
      <c r="A951" s="4"/>
      <c r="B951" s="6"/>
      <c r="C951" s="34"/>
      <c r="D951" s="37"/>
      <c r="E951" s="32"/>
      <c r="F951" s="32"/>
    </row>
    <row r="952" spans="1:6">
      <c r="A952" s="4"/>
      <c r="B952" s="6"/>
      <c r="C952" s="34"/>
      <c r="D952" s="37"/>
      <c r="E952" s="32"/>
      <c r="F952" s="32"/>
    </row>
    <row r="953" spans="1:6">
      <c r="A953" s="4"/>
      <c r="B953" s="6"/>
      <c r="C953" s="34"/>
      <c r="D953" s="37"/>
      <c r="E953" s="32"/>
      <c r="F953" s="32"/>
    </row>
    <row r="954" spans="1:6">
      <c r="A954" s="4"/>
      <c r="B954" s="6"/>
      <c r="C954" s="34"/>
      <c r="D954" s="37"/>
      <c r="E954" s="32"/>
      <c r="F954" s="32"/>
    </row>
    <row r="955" spans="1:6">
      <c r="A955" s="4"/>
      <c r="B955" s="6"/>
      <c r="C955" s="34"/>
      <c r="D955" s="37"/>
      <c r="E955" s="32"/>
      <c r="F955" s="32"/>
    </row>
    <row r="956" spans="1:6">
      <c r="A956" s="4"/>
      <c r="B956" s="6"/>
      <c r="C956" s="34"/>
      <c r="D956" s="37"/>
      <c r="E956" s="32"/>
      <c r="F956" s="32"/>
    </row>
    <row r="957" spans="1:6">
      <c r="A957" s="4"/>
      <c r="B957" s="6"/>
      <c r="C957" s="34"/>
      <c r="D957" s="37"/>
      <c r="E957" s="32"/>
      <c r="F957" s="32"/>
    </row>
    <row r="958" spans="1:6">
      <c r="A958" s="4"/>
      <c r="B958" s="6"/>
      <c r="C958" s="34"/>
      <c r="D958" s="37"/>
      <c r="E958" s="32"/>
      <c r="F958" s="32"/>
    </row>
    <row r="959" spans="1:6">
      <c r="A959" s="4"/>
      <c r="B959" s="6"/>
      <c r="C959" s="34"/>
      <c r="D959" s="37"/>
      <c r="E959" s="32"/>
      <c r="F959" s="32"/>
    </row>
    <row r="960" spans="1:6">
      <c r="A960" s="4"/>
      <c r="B960" s="6"/>
      <c r="C960" s="34"/>
      <c r="D960" s="37"/>
      <c r="E960" s="32"/>
      <c r="F960" s="32"/>
    </row>
    <row r="961" spans="1:6">
      <c r="A961" s="4"/>
      <c r="B961" s="6"/>
      <c r="C961" s="34"/>
      <c r="D961" s="37"/>
      <c r="E961" s="32"/>
      <c r="F961" s="32"/>
    </row>
    <row r="962" spans="1:6">
      <c r="A962" s="4"/>
      <c r="B962" s="6"/>
      <c r="C962" s="34"/>
      <c r="D962" s="37"/>
      <c r="E962" s="32"/>
      <c r="F962" s="32"/>
    </row>
    <row r="963" spans="1:6">
      <c r="A963" s="4"/>
      <c r="B963" s="6"/>
      <c r="C963" s="34"/>
      <c r="D963" s="37"/>
      <c r="E963" s="32"/>
      <c r="F963" s="32"/>
    </row>
    <row r="964" spans="1:6">
      <c r="A964" s="4"/>
      <c r="B964" s="6"/>
      <c r="C964" s="34"/>
      <c r="D964" s="37"/>
      <c r="E964" s="32"/>
      <c r="F964" s="32"/>
    </row>
    <row r="965" spans="1:6">
      <c r="A965" s="4"/>
      <c r="B965" s="6"/>
      <c r="C965" s="34"/>
      <c r="D965" s="37"/>
      <c r="E965" s="32"/>
      <c r="F965" s="32"/>
    </row>
    <row r="966" spans="1:6">
      <c r="A966" s="4"/>
      <c r="B966" s="6"/>
      <c r="C966" s="34"/>
      <c r="D966" s="37"/>
      <c r="E966" s="32"/>
      <c r="F966" s="32"/>
    </row>
    <row r="967" spans="1:6">
      <c r="A967" s="4"/>
      <c r="B967" s="6"/>
      <c r="C967" s="34"/>
      <c r="D967" s="37"/>
      <c r="E967" s="32"/>
      <c r="F967" s="32"/>
    </row>
    <row r="968" spans="1:6">
      <c r="A968" s="4"/>
      <c r="B968" s="6"/>
      <c r="C968" s="34"/>
      <c r="D968" s="37"/>
      <c r="E968" s="32"/>
      <c r="F968" s="32"/>
    </row>
    <row r="969" spans="1:6">
      <c r="A969" s="4"/>
      <c r="B969" s="6"/>
      <c r="C969" s="34"/>
      <c r="D969" s="37"/>
      <c r="E969" s="32"/>
      <c r="F969" s="32"/>
    </row>
    <row r="970" spans="1:6">
      <c r="A970" s="4"/>
      <c r="B970" s="6"/>
      <c r="C970" s="34"/>
      <c r="D970" s="37"/>
      <c r="E970" s="32"/>
      <c r="F970" s="32"/>
    </row>
    <row r="971" spans="1:6">
      <c r="A971" s="4"/>
      <c r="B971" s="6"/>
      <c r="C971" s="34"/>
      <c r="D971" s="37"/>
      <c r="E971" s="32"/>
      <c r="F971" s="32"/>
    </row>
    <row r="972" spans="1:6">
      <c r="A972" s="4"/>
      <c r="B972" s="6"/>
      <c r="C972" s="34"/>
      <c r="D972" s="37"/>
      <c r="E972" s="32"/>
      <c r="F972" s="32"/>
    </row>
    <row r="973" spans="1:6">
      <c r="A973" s="4"/>
      <c r="B973" s="6"/>
      <c r="C973" s="34"/>
      <c r="D973" s="37"/>
      <c r="E973" s="32"/>
      <c r="F973" s="32"/>
    </row>
    <row r="974" spans="1:6">
      <c r="A974" s="4"/>
      <c r="B974" s="6"/>
      <c r="C974" s="34"/>
      <c r="D974" s="37"/>
      <c r="E974" s="32"/>
      <c r="F974" s="32"/>
    </row>
    <row r="975" spans="1:6">
      <c r="A975" s="4"/>
      <c r="B975" s="6"/>
      <c r="C975" s="34"/>
      <c r="D975" s="37"/>
      <c r="E975" s="32"/>
      <c r="F975" s="32"/>
    </row>
    <row r="976" spans="1:6">
      <c r="A976" s="4"/>
      <c r="B976" s="6"/>
      <c r="C976" s="34"/>
      <c r="D976" s="37"/>
      <c r="E976" s="32"/>
      <c r="F976" s="32"/>
    </row>
    <row r="977" spans="1:6">
      <c r="A977" s="4"/>
      <c r="B977" s="6"/>
      <c r="C977" s="34"/>
      <c r="D977" s="37"/>
      <c r="E977" s="32"/>
      <c r="F977" s="32"/>
    </row>
    <row r="978" spans="1:6">
      <c r="A978" s="4"/>
      <c r="B978" s="6"/>
      <c r="C978" s="34"/>
      <c r="D978" s="37"/>
      <c r="E978" s="32"/>
      <c r="F978" s="32"/>
    </row>
    <row r="979" spans="1:6">
      <c r="A979" s="4"/>
      <c r="B979" s="6"/>
      <c r="C979" s="34"/>
      <c r="D979" s="37"/>
      <c r="E979" s="32"/>
      <c r="F979" s="32"/>
    </row>
    <row r="980" spans="1:6">
      <c r="A980" s="4"/>
      <c r="B980" s="6"/>
      <c r="C980" s="34"/>
      <c r="D980" s="37"/>
      <c r="E980" s="32"/>
      <c r="F980" s="32"/>
    </row>
    <row r="981" spans="1:6">
      <c r="A981" s="4"/>
      <c r="B981" s="6"/>
      <c r="C981" s="34"/>
      <c r="D981" s="37"/>
      <c r="E981" s="32"/>
      <c r="F981" s="32"/>
    </row>
    <row r="982" spans="1:6">
      <c r="A982" s="4"/>
      <c r="B982" s="6"/>
      <c r="C982" s="34"/>
      <c r="D982" s="37"/>
      <c r="E982" s="32"/>
      <c r="F982" s="32"/>
    </row>
    <row r="983" spans="1:6">
      <c r="A983" s="4"/>
      <c r="B983" s="6"/>
      <c r="C983" s="34"/>
      <c r="D983" s="37"/>
      <c r="E983" s="32"/>
      <c r="F983" s="32"/>
    </row>
    <row r="984" spans="1:6">
      <c r="A984" s="4"/>
      <c r="B984" s="6"/>
      <c r="C984" s="34"/>
      <c r="D984" s="37"/>
      <c r="E984" s="32"/>
      <c r="F984" s="32"/>
    </row>
    <row r="985" spans="1:6">
      <c r="A985" s="4"/>
      <c r="B985" s="6"/>
      <c r="C985" s="34"/>
      <c r="D985" s="37"/>
      <c r="E985" s="32"/>
      <c r="F985" s="32"/>
    </row>
    <row r="986" spans="1:6">
      <c r="A986" s="4"/>
      <c r="B986" s="6"/>
      <c r="C986" s="34"/>
      <c r="D986" s="37"/>
      <c r="E986" s="32"/>
      <c r="F986" s="32"/>
    </row>
    <row r="987" spans="1:6">
      <c r="A987" s="4"/>
      <c r="B987" s="6"/>
      <c r="C987" s="34"/>
      <c r="D987" s="37"/>
      <c r="E987" s="32"/>
      <c r="F987" s="32"/>
    </row>
    <row r="988" spans="1:6">
      <c r="A988" s="4"/>
      <c r="B988" s="6"/>
      <c r="C988" s="34"/>
      <c r="D988" s="37"/>
      <c r="E988" s="32"/>
      <c r="F988" s="32"/>
    </row>
    <row r="989" spans="1:6">
      <c r="A989" s="4"/>
      <c r="B989" s="6"/>
      <c r="C989" s="34"/>
      <c r="D989" s="37"/>
      <c r="E989" s="32"/>
      <c r="F989" s="32"/>
    </row>
    <row r="990" spans="1:6">
      <c r="A990" s="4"/>
      <c r="B990" s="6"/>
      <c r="C990" s="34"/>
      <c r="D990" s="37"/>
      <c r="E990" s="32"/>
      <c r="F990" s="32"/>
    </row>
    <row r="991" spans="1:6">
      <c r="A991" s="4"/>
      <c r="B991" s="6"/>
      <c r="C991" s="34"/>
      <c r="D991" s="37"/>
      <c r="E991" s="32"/>
      <c r="F991" s="32"/>
    </row>
    <row r="992" spans="1:6">
      <c r="A992" s="4"/>
      <c r="B992" s="6"/>
      <c r="C992" s="34"/>
      <c r="D992" s="37"/>
      <c r="E992" s="32"/>
      <c r="F992" s="32"/>
    </row>
    <row r="993" spans="1:6">
      <c r="A993" s="4"/>
      <c r="B993" s="6"/>
      <c r="C993" s="34"/>
      <c r="D993" s="37"/>
      <c r="E993" s="32"/>
      <c r="F993" s="32"/>
    </row>
    <row r="994" spans="1:6">
      <c r="A994" s="4"/>
      <c r="B994" s="6"/>
      <c r="C994" s="34"/>
      <c r="D994" s="37"/>
      <c r="E994" s="32"/>
      <c r="F994" s="32"/>
    </row>
    <row r="995" spans="1:6">
      <c r="A995" s="4"/>
      <c r="B995" s="6"/>
      <c r="C995" s="34"/>
      <c r="D995" s="37"/>
      <c r="E995" s="32"/>
      <c r="F995" s="32"/>
    </row>
    <row r="996" spans="1:6">
      <c r="A996" s="4"/>
      <c r="B996" s="6"/>
      <c r="C996" s="34"/>
      <c r="D996" s="37"/>
      <c r="E996" s="32"/>
      <c r="F996" s="32"/>
    </row>
    <row r="997" spans="1:6">
      <c r="A997" s="4"/>
      <c r="B997" s="6"/>
      <c r="C997" s="34"/>
      <c r="D997" s="37"/>
      <c r="E997" s="32"/>
      <c r="F997" s="32"/>
    </row>
    <row r="998" spans="1:6">
      <c r="A998" s="4"/>
      <c r="B998" s="6"/>
      <c r="C998" s="34"/>
      <c r="D998" s="37"/>
      <c r="E998" s="32"/>
      <c r="F998" s="32"/>
    </row>
    <row r="999" spans="1:6">
      <c r="A999" s="4"/>
      <c r="B999" s="6"/>
      <c r="C999" s="34"/>
      <c r="D999" s="37"/>
      <c r="E999" s="32"/>
      <c r="F999" s="32"/>
    </row>
    <row r="1000" spans="1:6">
      <c r="A1000" s="4"/>
      <c r="B1000" s="6"/>
      <c r="C1000" s="34"/>
      <c r="D1000" s="37"/>
      <c r="E1000" s="32"/>
      <c r="F1000" s="32"/>
    </row>
    <row r="1001" spans="1:6">
      <c r="A1001" s="4"/>
      <c r="B1001" s="6"/>
      <c r="C1001" s="34"/>
      <c r="D1001" s="37"/>
      <c r="E1001" s="32"/>
      <c r="F1001" s="32"/>
    </row>
    <row r="1002" spans="1:6">
      <c r="A1002" s="4"/>
      <c r="B1002" s="6"/>
      <c r="C1002" s="34"/>
      <c r="D1002" s="37"/>
      <c r="E1002" s="32"/>
      <c r="F1002" s="32"/>
    </row>
    <row r="1003" spans="1:6">
      <c r="A1003" s="4"/>
      <c r="B1003" s="6"/>
      <c r="C1003" s="34"/>
      <c r="D1003" s="37"/>
      <c r="E1003" s="32"/>
      <c r="F1003" s="32"/>
    </row>
    <row r="1004" spans="1:6">
      <c r="A1004" s="4"/>
      <c r="B1004" s="6"/>
      <c r="C1004" s="34"/>
      <c r="D1004" s="37"/>
      <c r="E1004" s="32"/>
      <c r="F1004" s="32"/>
    </row>
    <row r="1005" spans="1:6">
      <c r="A1005" s="4"/>
      <c r="B1005" s="6"/>
      <c r="C1005" s="34"/>
      <c r="D1005" s="37"/>
      <c r="E1005" s="32"/>
      <c r="F1005" s="32"/>
    </row>
    <row r="1006" spans="1:6">
      <c r="A1006" s="4"/>
      <c r="B1006" s="6"/>
      <c r="C1006" s="34"/>
      <c r="D1006" s="37"/>
      <c r="E1006" s="32"/>
      <c r="F1006" s="32"/>
    </row>
    <row r="1007" spans="1:6">
      <c r="A1007" s="4"/>
      <c r="B1007" s="6"/>
      <c r="C1007" s="34"/>
      <c r="D1007" s="37"/>
      <c r="E1007" s="32"/>
      <c r="F1007" s="32"/>
    </row>
    <row r="1008" spans="1:6">
      <c r="A1008" s="4"/>
      <c r="B1008" s="6"/>
      <c r="C1008" s="34"/>
      <c r="D1008" s="37"/>
      <c r="E1008" s="32"/>
      <c r="F1008" s="32"/>
    </row>
    <row r="1009" spans="1:6">
      <c r="A1009" s="4"/>
      <c r="B1009" s="6"/>
      <c r="C1009" s="34"/>
      <c r="D1009" s="37"/>
      <c r="E1009" s="32"/>
      <c r="F1009" s="32"/>
    </row>
    <row r="1010" spans="1:6">
      <c r="A1010" s="4"/>
      <c r="B1010" s="6"/>
      <c r="C1010" s="34"/>
      <c r="D1010" s="37"/>
      <c r="E1010" s="32"/>
      <c r="F1010" s="32"/>
    </row>
    <row r="1011" spans="1:6">
      <c r="A1011" s="4"/>
      <c r="B1011" s="6"/>
      <c r="C1011" s="34"/>
      <c r="D1011" s="37"/>
      <c r="E1011" s="32"/>
      <c r="F1011" s="32"/>
    </row>
    <row r="1012" spans="1:6">
      <c r="A1012" s="4"/>
      <c r="B1012" s="6"/>
      <c r="C1012" s="34"/>
      <c r="D1012" s="37"/>
      <c r="E1012" s="32"/>
      <c r="F1012" s="32"/>
    </row>
    <row r="1013" spans="1:6">
      <c r="A1013" s="4"/>
      <c r="B1013" s="6"/>
      <c r="C1013" s="34"/>
      <c r="D1013" s="37"/>
      <c r="E1013" s="32"/>
      <c r="F1013" s="32"/>
    </row>
    <row r="1014" spans="1:6">
      <c r="A1014" s="4"/>
      <c r="B1014" s="6"/>
      <c r="C1014" s="34"/>
      <c r="D1014" s="37"/>
      <c r="E1014" s="32"/>
      <c r="F1014" s="32"/>
    </row>
    <row r="1015" spans="1:6">
      <c r="A1015" s="4"/>
      <c r="B1015" s="6"/>
      <c r="C1015" s="34"/>
      <c r="D1015" s="37"/>
      <c r="E1015" s="32"/>
      <c r="F1015" s="32"/>
    </row>
    <row r="1016" spans="1:6">
      <c r="A1016" s="4"/>
      <c r="B1016" s="6"/>
      <c r="C1016" s="34"/>
      <c r="D1016" s="37"/>
      <c r="E1016" s="32"/>
      <c r="F1016" s="32"/>
    </row>
    <row r="1017" spans="1:6">
      <c r="A1017" s="4"/>
      <c r="B1017" s="6"/>
      <c r="C1017" s="34"/>
      <c r="D1017" s="37"/>
      <c r="E1017" s="32"/>
      <c r="F1017" s="32"/>
    </row>
    <row r="1018" spans="1:6">
      <c r="A1018" s="4"/>
      <c r="B1018" s="6"/>
      <c r="C1018" s="34"/>
      <c r="D1018" s="37"/>
      <c r="E1018" s="32"/>
      <c r="F1018" s="32"/>
    </row>
    <row r="1019" spans="1:6">
      <c r="A1019" s="4"/>
      <c r="B1019" s="6"/>
      <c r="C1019" s="34"/>
      <c r="D1019" s="37"/>
      <c r="E1019" s="32"/>
      <c r="F1019" s="32"/>
    </row>
    <row r="1020" spans="1:6">
      <c r="A1020" s="4"/>
      <c r="B1020" s="6"/>
      <c r="C1020" s="34"/>
      <c r="D1020" s="37"/>
      <c r="E1020" s="32"/>
      <c r="F1020" s="32"/>
    </row>
    <row r="1021" spans="1:6">
      <c r="A1021" s="4"/>
      <c r="B1021" s="6"/>
      <c r="C1021" s="34"/>
      <c r="D1021" s="37"/>
      <c r="E1021" s="32"/>
      <c r="F1021" s="32"/>
    </row>
    <row r="1022" spans="1:6">
      <c r="A1022" s="4"/>
      <c r="B1022" s="6"/>
      <c r="C1022" s="34"/>
      <c r="D1022" s="37"/>
      <c r="E1022" s="32"/>
      <c r="F1022" s="32"/>
    </row>
    <row r="1023" spans="1:6">
      <c r="A1023" s="4"/>
      <c r="B1023" s="6"/>
      <c r="C1023" s="34"/>
      <c r="D1023" s="37"/>
      <c r="E1023" s="32"/>
      <c r="F1023" s="32"/>
    </row>
    <row r="1024" spans="1:6">
      <c r="A1024" s="4"/>
      <c r="B1024" s="6"/>
      <c r="C1024" s="34"/>
      <c r="D1024" s="37"/>
      <c r="E1024" s="32"/>
      <c r="F1024" s="32"/>
    </row>
    <row r="1025" spans="1:6">
      <c r="A1025" s="4"/>
      <c r="B1025" s="6"/>
      <c r="C1025" s="34"/>
      <c r="D1025" s="37"/>
      <c r="E1025" s="32"/>
      <c r="F1025" s="32"/>
    </row>
    <row r="1026" spans="1:6">
      <c r="A1026" s="4"/>
      <c r="B1026" s="6"/>
      <c r="C1026" s="34"/>
      <c r="D1026" s="37"/>
      <c r="E1026" s="32"/>
      <c r="F1026" s="32"/>
    </row>
    <row r="1027" spans="1:6">
      <c r="A1027" s="4"/>
      <c r="B1027" s="6"/>
      <c r="C1027" s="34"/>
      <c r="D1027" s="37"/>
      <c r="E1027" s="32"/>
      <c r="F1027" s="32"/>
    </row>
    <row r="1028" spans="1:6">
      <c r="A1028" s="4"/>
      <c r="B1028" s="6"/>
      <c r="C1028" s="34"/>
      <c r="D1028" s="37"/>
      <c r="E1028" s="32"/>
      <c r="F1028" s="32"/>
    </row>
    <row r="1029" spans="1:6">
      <c r="A1029" s="4"/>
      <c r="B1029" s="6"/>
      <c r="C1029" s="34"/>
      <c r="D1029" s="37"/>
      <c r="E1029" s="32"/>
      <c r="F1029" s="32"/>
    </row>
    <row r="1030" spans="1:6">
      <c r="A1030" s="4"/>
      <c r="B1030" s="6"/>
      <c r="C1030" s="34"/>
      <c r="D1030" s="37"/>
      <c r="E1030" s="32"/>
      <c r="F1030" s="32"/>
    </row>
    <row r="1031" spans="1:6">
      <c r="A1031" s="4"/>
      <c r="B1031" s="6"/>
      <c r="C1031" s="34"/>
      <c r="D1031" s="37"/>
      <c r="E1031" s="32"/>
      <c r="F1031" s="32"/>
    </row>
    <row r="1032" spans="1:6">
      <c r="A1032" s="4"/>
      <c r="B1032" s="6"/>
      <c r="C1032" s="34"/>
      <c r="D1032" s="37"/>
      <c r="E1032" s="32"/>
      <c r="F1032" s="32"/>
    </row>
    <row r="1033" spans="1:6">
      <c r="A1033" s="4"/>
      <c r="B1033" s="6"/>
      <c r="C1033" s="34"/>
      <c r="D1033" s="37"/>
      <c r="E1033" s="32"/>
      <c r="F1033" s="32"/>
    </row>
    <row r="1034" spans="1:6">
      <c r="A1034" s="4"/>
      <c r="B1034" s="6"/>
      <c r="C1034" s="34"/>
      <c r="D1034" s="37"/>
      <c r="E1034" s="32"/>
      <c r="F1034" s="32"/>
    </row>
    <row r="1035" spans="1:6">
      <c r="A1035" s="4"/>
      <c r="B1035" s="6"/>
      <c r="C1035" s="34"/>
      <c r="D1035" s="37"/>
      <c r="E1035" s="32"/>
      <c r="F1035" s="32"/>
    </row>
    <row r="1036" spans="1:6">
      <c r="A1036" s="4"/>
      <c r="B1036" s="6"/>
      <c r="C1036" s="34"/>
      <c r="D1036" s="37"/>
      <c r="E1036" s="32"/>
      <c r="F1036" s="32"/>
    </row>
    <row r="1037" spans="1:6">
      <c r="A1037" s="4"/>
      <c r="B1037" s="6"/>
      <c r="C1037" s="34"/>
      <c r="D1037" s="37"/>
      <c r="E1037" s="32"/>
      <c r="F1037" s="32"/>
    </row>
    <row r="1038" spans="1:6">
      <c r="A1038" s="4"/>
      <c r="B1038" s="6"/>
      <c r="C1038" s="34"/>
      <c r="D1038" s="37"/>
      <c r="E1038" s="32"/>
      <c r="F1038" s="32"/>
    </row>
    <row r="1039" spans="1:6">
      <c r="A1039" s="4"/>
      <c r="B1039" s="6"/>
      <c r="C1039" s="34"/>
      <c r="D1039" s="37"/>
      <c r="E1039" s="32"/>
      <c r="F1039" s="32"/>
    </row>
    <row r="1040" spans="1:6">
      <c r="A1040" s="4"/>
      <c r="B1040" s="6"/>
      <c r="C1040" s="34"/>
      <c r="D1040" s="37"/>
      <c r="E1040" s="32"/>
      <c r="F1040" s="32"/>
    </row>
    <row r="1041" spans="1:6">
      <c r="A1041" s="4"/>
      <c r="B1041" s="6"/>
      <c r="C1041" s="34"/>
      <c r="D1041" s="37"/>
      <c r="E1041" s="32"/>
      <c r="F1041" s="32"/>
    </row>
    <row r="1042" spans="1:6">
      <c r="A1042" s="4"/>
      <c r="B1042" s="6"/>
      <c r="C1042" s="34"/>
      <c r="D1042" s="37"/>
      <c r="E1042" s="32"/>
      <c r="F1042" s="32"/>
    </row>
    <row r="1043" spans="1:6">
      <c r="A1043" s="4"/>
      <c r="B1043" s="6"/>
      <c r="C1043" s="34"/>
      <c r="D1043" s="37"/>
      <c r="E1043" s="32"/>
      <c r="F1043" s="32"/>
    </row>
    <row r="1044" spans="1:6">
      <c r="A1044" s="4"/>
      <c r="B1044" s="6"/>
      <c r="C1044" s="34"/>
      <c r="D1044" s="37"/>
      <c r="E1044" s="32"/>
      <c r="F1044" s="32"/>
    </row>
    <row r="1045" spans="1:6">
      <c r="A1045" s="4"/>
      <c r="B1045" s="6"/>
      <c r="C1045" s="34"/>
      <c r="D1045" s="37"/>
      <c r="E1045" s="32"/>
      <c r="F1045" s="32"/>
    </row>
    <row r="1046" spans="1:6">
      <c r="A1046" s="4"/>
      <c r="B1046" s="6"/>
      <c r="C1046" s="34"/>
      <c r="D1046" s="37"/>
      <c r="E1046" s="32"/>
      <c r="F1046" s="32"/>
    </row>
    <row r="1047" spans="1:6">
      <c r="A1047" s="4"/>
      <c r="B1047" s="6"/>
      <c r="C1047" s="34"/>
      <c r="D1047" s="37"/>
      <c r="E1047" s="32"/>
      <c r="F1047" s="32"/>
    </row>
    <row r="1048" spans="1:6">
      <c r="A1048" s="4"/>
      <c r="B1048" s="6"/>
      <c r="C1048" s="34"/>
      <c r="D1048" s="37"/>
      <c r="E1048" s="32"/>
      <c r="F1048" s="32"/>
    </row>
    <row r="1049" spans="1:6">
      <c r="A1049" s="4"/>
      <c r="B1049" s="6"/>
      <c r="C1049" s="34"/>
      <c r="D1049" s="37"/>
      <c r="E1049" s="32"/>
      <c r="F1049" s="32"/>
    </row>
    <row r="1050" spans="1:6">
      <c r="A1050" s="4"/>
      <c r="B1050" s="6"/>
      <c r="C1050" s="34"/>
      <c r="D1050" s="37"/>
      <c r="E1050" s="32"/>
      <c r="F1050" s="32"/>
    </row>
    <row r="1051" spans="1:6">
      <c r="A1051" s="4"/>
      <c r="B1051" s="6"/>
      <c r="C1051" s="34"/>
      <c r="D1051" s="37"/>
      <c r="E1051" s="32"/>
      <c r="F1051" s="32"/>
    </row>
    <row r="1052" spans="1:6">
      <c r="A1052" s="4"/>
      <c r="B1052" s="6"/>
      <c r="C1052" s="34"/>
      <c r="D1052" s="37"/>
      <c r="E1052" s="32"/>
      <c r="F1052" s="32"/>
    </row>
    <row r="1053" spans="1:6">
      <c r="A1053" s="4"/>
      <c r="B1053" s="6"/>
      <c r="C1053" s="34"/>
      <c r="D1053" s="37"/>
      <c r="E1053" s="32"/>
      <c r="F1053" s="32"/>
    </row>
    <row r="1054" spans="1:6">
      <c r="A1054" s="4"/>
      <c r="B1054" s="6"/>
      <c r="C1054" s="34"/>
      <c r="D1054" s="37"/>
      <c r="E1054" s="32"/>
      <c r="F1054" s="32"/>
    </row>
    <row r="1055" spans="1:6">
      <c r="A1055" s="4"/>
      <c r="B1055" s="6"/>
      <c r="C1055" s="34"/>
      <c r="D1055" s="37"/>
      <c r="E1055" s="32"/>
      <c r="F1055" s="32"/>
    </row>
    <row r="1056" spans="1:6">
      <c r="A1056" s="4"/>
      <c r="B1056" s="6"/>
      <c r="C1056" s="34"/>
      <c r="D1056" s="37"/>
      <c r="E1056" s="32"/>
      <c r="F1056" s="32"/>
    </row>
    <row r="1057" spans="1:6">
      <c r="A1057" s="4"/>
      <c r="B1057" s="6"/>
      <c r="C1057" s="34"/>
      <c r="D1057" s="37"/>
      <c r="E1057" s="32"/>
      <c r="F1057" s="32"/>
    </row>
    <row r="1058" spans="1:6">
      <c r="A1058" s="4"/>
      <c r="B1058" s="6"/>
      <c r="C1058" s="34"/>
      <c r="D1058" s="37"/>
      <c r="E1058" s="32"/>
      <c r="F1058" s="32"/>
    </row>
    <row r="1059" spans="1:6">
      <c r="A1059" s="4"/>
      <c r="B1059" s="6"/>
      <c r="C1059" s="34"/>
      <c r="D1059" s="37"/>
      <c r="E1059" s="32"/>
      <c r="F1059" s="32"/>
    </row>
    <row r="1060" spans="1:6">
      <c r="A1060" s="4"/>
      <c r="B1060" s="6"/>
      <c r="C1060" s="34"/>
      <c r="D1060" s="37"/>
      <c r="E1060" s="32"/>
      <c r="F1060" s="32"/>
    </row>
    <row r="1061" spans="1:6">
      <c r="A1061" s="4"/>
      <c r="B1061" s="6"/>
      <c r="C1061" s="34"/>
      <c r="D1061" s="37"/>
      <c r="E1061" s="32"/>
      <c r="F1061" s="32"/>
    </row>
    <row r="1062" spans="1:6">
      <c r="A1062" s="4"/>
      <c r="B1062" s="6"/>
      <c r="C1062" s="34"/>
      <c r="D1062" s="37"/>
      <c r="E1062" s="32"/>
      <c r="F1062" s="32"/>
    </row>
    <row r="1063" spans="1:6">
      <c r="A1063" s="4"/>
      <c r="B1063" s="6"/>
      <c r="C1063" s="34"/>
      <c r="D1063" s="37"/>
      <c r="E1063" s="32"/>
      <c r="F1063" s="32"/>
    </row>
    <row r="1064" spans="1:6">
      <c r="A1064" s="4"/>
      <c r="B1064" s="6"/>
      <c r="C1064" s="34"/>
      <c r="D1064" s="37"/>
      <c r="E1064" s="32"/>
      <c r="F1064" s="32"/>
    </row>
    <row r="1065" spans="1:6">
      <c r="A1065" s="4"/>
      <c r="B1065" s="6"/>
      <c r="C1065" s="34"/>
      <c r="D1065" s="37"/>
      <c r="E1065" s="32"/>
      <c r="F1065" s="32"/>
    </row>
    <row r="1066" spans="1:6">
      <c r="A1066" s="4"/>
      <c r="B1066" s="6"/>
      <c r="C1066" s="34"/>
      <c r="D1066" s="37"/>
      <c r="E1066" s="32"/>
      <c r="F1066" s="32"/>
    </row>
    <row r="1067" spans="1:6">
      <c r="A1067" s="4"/>
      <c r="B1067" s="6"/>
      <c r="C1067" s="34"/>
      <c r="D1067" s="37"/>
      <c r="E1067" s="32"/>
      <c r="F1067" s="32"/>
    </row>
    <row r="1068" spans="1:6">
      <c r="A1068" s="4"/>
      <c r="B1068" s="6"/>
      <c r="C1068" s="34"/>
      <c r="D1068" s="37"/>
      <c r="E1068" s="32"/>
      <c r="F1068" s="32"/>
    </row>
    <row r="1069" spans="1:6">
      <c r="A1069" s="4"/>
      <c r="B1069" s="6"/>
      <c r="C1069" s="34"/>
      <c r="D1069" s="37"/>
      <c r="E1069" s="32"/>
      <c r="F1069" s="32"/>
    </row>
    <row r="1070" spans="1:6">
      <c r="A1070" s="4"/>
      <c r="B1070" s="6"/>
      <c r="C1070" s="34"/>
      <c r="D1070" s="37"/>
      <c r="E1070" s="32"/>
      <c r="F1070" s="32"/>
    </row>
    <row r="1071" spans="1:6">
      <c r="A1071" s="4"/>
      <c r="B1071" s="6"/>
      <c r="C1071" s="34"/>
      <c r="D1071" s="37"/>
      <c r="E1071" s="32"/>
      <c r="F1071" s="32"/>
    </row>
    <row r="1072" spans="1:6">
      <c r="A1072" s="4"/>
      <c r="B1072" s="6"/>
      <c r="C1072" s="34"/>
      <c r="D1072" s="37"/>
      <c r="E1072" s="32"/>
      <c r="F1072" s="32"/>
    </row>
    <row r="1073" spans="1:6">
      <c r="A1073" s="4"/>
      <c r="B1073" s="6"/>
      <c r="C1073" s="34"/>
      <c r="D1073" s="37"/>
      <c r="E1073" s="32"/>
      <c r="F1073" s="32"/>
    </row>
    <row r="1074" spans="1:6">
      <c r="A1074" s="4"/>
      <c r="B1074" s="6"/>
      <c r="C1074" s="34"/>
      <c r="D1074" s="37"/>
      <c r="E1074" s="32"/>
      <c r="F1074" s="32"/>
    </row>
    <row r="1075" spans="1:6">
      <c r="A1075" s="4"/>
      <c r="B1075" s="6"/>
      <c r="C1075" s="34"/>
      <c r="D1075" s="37"/>
      <c r="E1075" s="32"/>
      <c r="F1075" s="32"/>
    </row>
    <row r="1076" spans="1:6">
      <c r="A1076" s="4"/>
      <c r="B1076" s="6"/>
      <c r="C1076" s="34"/>
      <c r="D1076" s="37"/>
      <c r="E1076" s="32"/>
      <c r="F1076" s="32"/>
    </row>
    <row r="1077" spans="1:6">
      <c r="A1077" s="4"/>
      <c r="B1077" s="6"/>
      <c r="C1077" s="34"/>
      <c r="D1077" s="37"/>
      <c r="E1077" s="32"/>
      <c r="F1077" s="32"/>
    </row>
    <row r="1078" spans="1:6">
      <c r="A1078" s="4"/>
      <c r="B1078" s="6"/>
      <c r="C1078" s="34"/>
      <c r="D1078" s="37"/>
      <c r="E1078" s="32"/>
      <c r="F1078" s="32"/>
    </row>
    <row r="1079" spans="1:6">
      <c r="A1079" s="4"/>
      <c r="B1079" s="6"/>
      <c r="C1079" s="34"/>
      <c r="D1079" s="37"/>
      <c r="E1079" s="32"/>
      <c r="F1079" s="32"/>
    </row>
    <row r="1080" spans="1:6">
      <c r="A1080" s="4"/>
      <c r="B1080" s="6"/>
      <c r="C1080" s="34"/>
      <c r="D1080" s="37"/>
      <c r="E1080" s="32"/>
      <c r="F1080" s="32"/>
    </row>
    <row r="1081" spans="1:6">
      <c r="A1081" s="4"/>
      <c r="B1081" s="6"/>
      <c r="C1081" s="34"/>
      <c r="D1081" s="37"/>
      <c r="E1081" s="32"/>
      <c r="F1081" s="32"/>
    </row>
    <row r="1082" spans="1:6">
      <c r="A1082" s="4"/>
      <c r="B1082" s="6"/>
      <c r="C1082" s="34"/>
      <c r="D1082" s="37"/>
      <c r="E1082" s="32"/>
      <c r="F1082" s="32"/>
    </row>
    <row r="1083" spans="1:6">
      <c r="A1083" s="4"/>
      <c r="B1083" s="6"/>
      <c r="C1083" s="34"/>
      <c r="D1083" s="37"/>
      <c r="E1083" s="32"/>
      <c r="F1083" s="32"/>
    </row>
    <row r="1084" spans="1:6">
      <c r="A1084" s="4"/>
      <c r="B1084" s="6"/>
      <c r="C1084" s="34"/>
      <c r="D1084" s="37"/>
      <c r="E1084" s="32"/>
      <c r="F1084" s="32"/>
    </row>
    <row r="1085" spans="1:6">
      <c r="A1085" s="4"/>
      <c r="B1085" s="6"/>
      <c r="C1085" s="34"/>
      <c r="D1085" s="37"/>
      <c r="E1085" s="32"/>
      <c r="F1085" s="32"/>
    </row>
    <row r="1086" spans="1:6">
      <c r="A1086" s="4"/>
      <c r="B1086" s="6"/>
      <c r="C1086" s="34"/>
      <c r="D1086" s="37"/>
      <c r="E1086" s="32"/>
      <c r="F1086" s="32"/>
    </row>
    <row r="1087" spans="1:6">
      <c r="A1087" s="4"/>
      <c r="B1087" s="6"/>
      <c r="C1087" s="34"/>
      <c r="D1087" s="37"/>
      <c r="E1087" s="32"/>
      <c r="F1087" s="32"/>
    </row>
    <row r="1088" spans="1:6">
      <c r="A1088" s="4"/>
      <c r="B1088" s="6"/>
      <c r="C1088" s="34"/>
      <c r="D1088" s="37"/>
      <c r="E1088" s="32"/>
      <c r="F1088" s="32"/>
    </row>
    <row r="1089" spans="1:6">
      <c r="A1089" s="4"/>
      <c r="B1089" s="6"/>
      <c r="C1089" s="34"/>
      <c r="D1089" s="37"/>
      <c r="E1089" s="32"/>
      <c r="F1089" s="32"/>
    </row>
    <row r="1090" spans="1:6">
      <c r="A1090" s="4"/>
      <c r="B1090" s="6"/>
      <c r="C1090" s="34"/>
      <c r="D1090" s="37"/>
      <c r="E1090" s="32"/>
      <c r="F1090" s="32"/>
    </row>
    <row r="1091" spans="1:6">
      <c r="A1091" s="4"/>
      <c r="B1091" s="6"/>
      <c r="C1091" s="34"/>
      <c r="D1091" s="37"/>
      <c r="E1091" s="32"/>
      <c r="F1091" s="32"/>
    </row>
    <row r="1092" spans="1:6">
      <c r="A1092" s="4"/>
      <c r="B1092" s="6"/>
      <c r="C1092" s="34"/>
      <c r="D1092" s="37"/>
      <c r="E1092" s="32"/>
      <c r="F1092" s="32"/>
    </row>
    <row r="1093" spans="1:6">
      <c r="A1093" s="4"/>
      <c r="B1093" s="6"/>
      <c r="C1093" s="34"/>
      <c r="D1093" s="37"/>
      <c r="E1093" s="32"/>
      <c r="F1093" s="32"/>
    </row>
    <row r="1094" spans="1:6">
      <c r="A1094" s="4"/>
      <c r="B1094" s="6"/>
      <c r="C1094" s="34"/>
      <c r="D1094" s="37"/>
      <c r="E1094" s="32"/>
      <c r="F1094" s="32"/>
    </row>
    <row r="1095" spans="1:6">
      <c r="A1095" s="4"/>
      <c r="B1095" s="6"/>
      <c r="C1095" s="34"/>
      <c r="D1095" s="37"/>
      <c r="E1095" s="32"/>
      <c r="F1095" s="32"/>
    </row>
    <row r="1096" spans="1:6">
      <c r="A1096" s="4"/>
      <c r="B1096" s="6"/>
      <c r="C1096" s="34"/>
      <c r="D1096" s="37"/>
      <c r="E1096" s="32"/>
      <c r="F1096" s="32"/>
    </row>
    <row r="1097" spans="1:6">
      <c r="A1097" s="4"/>
      <c r="B1097" s="6"/>
      <c r="C1097" s="34"/>
      <c r="D1097" s="37"/>
      <c r="E1097" s="32"/>
      <c r="F1097" s="32"/>
    </row>
    <row r="1098" spans="1:6">
      <c r="A1098" s="4"/>
      <c r="B1098" s="6"/>
      <c r="C1098" s="34"/>
      <c r="D1098" s="37"/>
      <c r="E1098" s="32"/>
      <c r="F1098" s="32"/>
    </row>
    <row r="1099" spans="1:6">
      <c r="A1099" s="4"/>
      <c r="B1099" s="6"/>
      <c r="C1099" s="34"/>
      <c r="D1099" s="37"/>
      <c r="E1099" s="32"/>
      <c r="F1099" s="32"/>
    </row>
    <row r="1100" spans="1:6">
      <c r="A1100" s="4"/>
      <c r="B1100" s="6"/>
      <c r="C1100" s="34"/>
      <c r="D1100" s="37"/>
      <c r="E1100" s="32"/>
      <c r="F1100" s="32"/>
    </row>
    <row r="1101" spans="1:6">
      <c r="A1101" s="4"/>
      <c r="B1101" s="6"/>
      <c r="C1101" s="34"/>
      <c r="D1101" s="37"/>
      <c r="E1101" s="32"/>
      <c r="F1101" s="32"/>
    </row>
    <row r="1102" spans="1:6">
      <c r="A1102" s="4"/>
      <c r="B1102" s="6"/>
      <c r="C1102" s="34"/>
      <c r="D1102" s="37"/>
      <c r="E1102" s="32"/>
      <c r="F1102" s="32"/>
    </row>
    <row r="1103" spans="1:6">
      <c r="A1103" s="4"/>
      <c r="B1103" s="6"/>
      <c r="C1103" s="34"/>
      <c r="D1103" s="37"/>
      <c r="E1103" s="32"/>
      <c r="F1103" s="32"/>
    </row>
    <row r="1104" spans="1:6">
      <c r="A1104" s="4"/>
      <c r="B1104" s="6"/>
      <c r="C1104" s="34"/>
      <c r="D1104" s="37"/>
      <c r="E1104" s="32"/>
      <c r="F1104" s="32"/>
    </row>
    <row r="1105" spans="1:6">
      <c r="A1105" s="4"/>
      <c r="B1105" s="6"/>
      <c r="C1105" s="34"/>
      <c r="D1105" s="37"/>
      <c r="E1105" s="32"/>
      <c r="F1105" s="32"/>
    </row>
    <row r="1106" spans="1:6">
      <c r="A1106" s="4"/>
      <c r="B1106" s="6"/>
      <c r="C1106" s="34"/>
      <c r="D1106" s="37"/>
      <c r="E1106" s="32"/>
      <c r="F1106" s="32"/>
    </row>
    <row r="1107" spans="1:6">
      <c r="A1107" s="4"/>
      <c r="B1107" s="6"/>
      <c r="C1107" s="34"/>
      <c r="D1107" s="37"/>
      <c r="E1107" s="32"/>
      <c r="F1107" s="32"/>
    </row>
    <row r="1108" spans="1:6">
      <c r="A1108" s="4"/>
      <c r="B1108" s="6"/>
      <c r="C1108" s="34"/>
      <c r="D1108" s="37"/>
      <c r="E1108" s="32"/>
      <c r="F1108" s="32"/>
    </row>
    <row r="1109" spans="1:6">
      <c r="A1109" s="4"/>
      <c r="B1109" s="6"/>
      <c r="C1109" s="34"/>
      <c r="D1109" s="37"/>
      <c r="E1109" s="32"/>
      <c r="F1109" s="32"/>
    </row>
    <row r="1110" spans="1:6">
      <c r="A1110" s="4"/>
      <c r="B1110" s="6"/>
      <c r="C1110" s="34"/>
      <c r="D1110" s="37"/>
      <c r="E1110" s="32"/>
      <c r="F1110" s="32"/>
    </row>
    <row r="1111" spans="1:6">
      <c r="A1111" s="4"/>
      <c r="B1111" s="6"/>
      <c r="C1111" s="34"/>
      <c r="D1111" s="37"/>
      <c r="E1111" s="32"/>
      <c r="F1111" s="32"/>
    </row>
    <row r="1112" spans="1:6">
      <c r="A1112" s="4"/>
      <c r="B1112" s="6"/>
      <c r="C1112" s="34"/>
      <c r="D1112" s="37"/>
      <c r="E1112" s="32"/>
      <c r="F1112" s="32"/>
    </row>
    <row r="1113" spans="1:6">
      <c r="A1113" s="4"/>
      <c r="B1113" s="6"/>
      <c r="C1113" s="34"/>
      <c r="D1113" s="37"/>
      <c r="E1113" s="32"/>
      <c r="F1113" s="32"/>
    </row>
    <row r="1114" spans="1:6">
      <c r="A1114" s="4"/>
      <c r="B1114" s="6"/>
      <c r="C1114" s="34"/>
      <c r="D1114" s="37"/>
      <c r="E1114" s="32"/>
      <c r="F1114" s="32"/>
    </row>
    <row r="1115" spans="1:6">
      <c r="A1115" s="4"/>
      <c r="B1115" s="6"/>
      <c r="C1115" s="34"/>
      <c r="D1115" s="37"/>
      <c r="E1115" s="32"/>
      <c r="F1115" s="32"/>
    </row>
    <row r="1116" spans="1:6">
      <c r="A1116" s="4"/>
      <c r="B1116" s="6"/>
      <c r="C1116" s="34"/>
      <c r="D1116" s="37"/>
      <c r="E1116" s="32"/>
      <c r="F1116" s="32"/>
    </row>
    <row r="1117" spans="1:6">
      <c r="A1117" s="4"/>
      <c r="B1117" s="6"/>
      <c r="C1117" s="34"/>
      <c r="D1117" s="37"/>
      <c r="E1117" s="32"/>
      <c r="F1117" s="32"/>
    </row>
    <row r="1118" spans="1:6">
      <c r="A1118" s="4"/>
      <c r="B1118" s="6"/>
      <c r="C1118" s="34"/>
      <c r="D1118" s="37"/>
      <c r="E1118" s="32"/>
      <c r="F1118" s="32"/>
    </row>
    <row r="1119" spans="1:6">
      <c r="A1119" s="4"/>
      <c r="B1119" s="6"/>
      <c r="C1119" s="34"/>
      <c r="D1119" s="37"/>
      <c r="E1119" s="32"/>
      <c r="F1119" s="32"/>
    </row>
    <row r="1120" spans="1:6">
      <c r="A1120" s="4"/>
      <c r="B1120" s="6"/>
      <c r="C1120" s="34"/>
      <c r="D1120" s="37"/>
      <c r="E1120" s="32"/>
      <c r="F1120" s="32"/>
    </row>
    <row r="1121" spans="1:6">
      <c r="A1121" s="4"/>
      <c r="B1121" s="6"/>
      <c r="C1121" s="34"/>
      <c r="D1121" s="37"/>
      <c r="E1121" s="32"/>
      <c r="F1121" s="32"/>
    </row>
    <row r="1122" spans="1:6">
      <c r="A1122" s="4"/>
      <c r="B1122" s="6"/>
      <c r="C1122" s="34"/>
      <c r="D1122" s="37"/>
      <c r="E1122" s="32"/>
      <c r="F1122" s="32"/>
    </row>
    <row r="1123" spans="1:6">
      <c r="A1123" s="4"/>
      <c r="B1123" s="6"/>
      <c r="C1123" s="34"/>
      <c r="D1123" s="37"/>
      <c r="E1123" s="32"/>
      <c r="F1123" s="32"/>
    </row>
    <row r="1124" spans="1:6">
      <c r="A1124" s="4"/>
      <c r="B1124" s="6"/>
      <c r="C1124" s="34"/>
      <c r="D1124" s="37"/>
      <c r="E1124" s="32"/>
      <c r="F1124" s="32"/>
    </row>
    <row r="1125" spans="1:6">
      <c r="A1125" s="4"/>
      <c r="B1125" s="6"/>
      <c r="C1125" s="34"/>
      <c r="D1125" s="37"/>
      <c r="E1125" s="32"/>
      <c r="F1125" s="32"/>
    </row>
    <row r="1126" spans="1:6">
      <c r="A1126" s="4"/>
      <c r="B1126" s="6"/>
      <c r="C1126" s="34"/>
      <c r="D1126" s="37"/>
      <c r="E1126" s="32"/>
      <c r="F1126" s="32"/>
    </row>
    <row r="1127" spans="1:6">
      <c r="A1127" s="4"/>
      <c r="B1127" s="6"/>
      <c r="C1127" s="34"/>
      <c r="D1127" s="37"/>
      <c r="E1127" s="32"/>
      <c r="F1127" s="32"/>
    </row>
    <row r="1128" spans="1:6">
      <c r="A1128" s="4"/>
      <c r="B1128" s="6"/>
      <c r="C1128" s="34"/>
      <c r="D1128" s="37"/>
      <c r="E1128" s="32"/>
      <c r="F1128" s="32"/>
    </row>
    <row r="1129" spans="1:6">
      <c r="A1129" s="4"/>
      <c r="B1129" s="6"/>
      <c r="C1129" s="34"/>
      <c r="D1129" s="37"/>
      <c r="E1129" s="32"/>
      <c r="F1129" s="32"/>
    </row>
    <row r="1130" spans="1:6">
      <c r="A1130" s="4"/>
      <c r="B1130" s="6"/>
      <c r="C1130" s="34"/>
      <c r="D1130" s="37"/>
      <c r="E1130" s="32"/>
      <c r="F1130" s="32"/>
    </row>
    <row r="1131" spans="1:6">
      <c r="A1131" s="4"/>
      <c r="B1131" s="6"/>
      <c r="C1131" s="34"/>
      <c r="D1131" s="37"/>
      <c r="E1131" s="32"/>
      <c r="F1131" s="32"/>
    </row>
    <row r="1132" spans="1:6">
      <c r="A1132" s="4"/>
      <c r="B1132" s="6"/>
      <c r="C1132" s="34"/>
      <c r="D1132" s="37"/>
      <c r="E1132" s="32"/>
      <c r="F1132" s="32"/>
    </row>
    <row r="1133" spans="1:6">
      <c r="A1133" s="4"/>
      <c r="B1133" s="6"/>
      <c r="C1133" s="34"/>
      <c r="D1133" s="37"/>
      <c r="E1133" s="32"/>
      <c r="F1133" s="32"/>
    </row>
    <row r="1134" spans="1:6">
      <c r="A1134" s="4"/>
      <c r="B1134" s="6"/>
      <c r="C1134" s="34"/>
      <c r="D1134" s="37"/>
      <c r="E1134" s="32"/>
      <c r="F1134" s="32"/>
    </row>
    <row r="1135" spans="1:6">
      <c r="A1135" s="4"/>
      <c r="B1135" s="6"/>
      <c r="C1135" s="34"/>
      <c r="D1135" s="37"/>
      <c r="E1135" s="32"/>
      <c r="F1135" s="32"/>
    </row>
    <row r="1136" spans="1:6">
      <c r="A1136" s="4"/>
      <c r="B1136" s="6"/>
      <c r="C1136" s="34"/>
      <c r="D1136" s="37"/>
      <c r="E1136" s="32"/>
      <c r="F1136" s="32"/>
    </row>
    <row r="1137" spans="1:6">
      <c r="A1137" s="4"/>
      <c r="B1137" s="6"/>
      <c r="C1137" s="34"/>
      <c r="D1137" s="37"/>
      <c r="E1137" s="32"/>
      <c r="F1137" s="32"/>
    </row>
    <row r="1138" spans="1:6">
      <c r="A1138" s="4"/>
      <c r="B1138" s="6"/>
      <c r="C1138" s="34"/>
      <c r="D1138" s="37"/>
      <c r="E1138" s="32"/>
      <c r="F1138" s="32"/>
    </row>
    <row r="1139" spans="1:6">
      <c r="A1139" s="4"/>
      <c r="B1139" s="6"/>
      <c r="C1139" s="34"/>
      <c r="D1139" s="37"/>
      <c r="E1139" s="32"/>
      <c r="F1139" s="32"/>
    </row>
    <row r="1140" spans="1:6">
      <c r="A1140" s="4"/>
      <c r="B1140" s="6"/>
      <c r="C1140" s="34"/>
      <c r="D1140" s="37"/>
      <c r="E1140" s="32"/>
      <c r="F1140" s="32"/>
    </row>
    <row r="1141" spans="1:6">
      <c r="A1141" s="4"/>
      <c r="B1141" s="6"/>
      <c r="C1141" s="34"/>
      <c r="D1141" s="37"/>
      <c r="E1141" s="32"/>
      <c r="F1141" s="32"/>
    </row>
    <row r="1142" spans="1:6">
      <c r="A1142" s="4"/>
      <c r="B1142" s="6"/>
      <c r="C1142" s="34"/>
      <c r="D1142" s="37"/>
      <c r="E1142" s="32"/>
      <c r="F1142" s="32"/>
    </row>
    <row r="1143" spans="1:6">
      <c r="A1143" s="4"/>
      <c r="B1143" s="6"/>
      <c r="C1143" s="34"/>
      <c r="D1143" s="37"/>
      <c r="E1143" s="32"/>
      <c r="F1143" s="32"/>
    </row>
    <row r="1144" spans="1:6">
      <c r="A1144" s="4"/>
      <c r="B1144" s="6"/>
      <c r="C1144" s="34"/>
      <c r="D1144" s="37"/>
      <c r="E1144" s="32"/>
      <c r="F1144" s="32"/>
    </row>
    <row r="1145" spans="1:6">
      <c r="A1145" s="4"/>
      <c r="B1145" s="6"/>
      <c r="C1145" s="34"/>
      <c r="D1145" s="37"/>
      <c r="E1145" s="32"/>
      <c r="F1145" s="32"/>
    </row>
    <row r="1146" spans="1:6">
      <c r="A1146" s="4"/>
      <c r="B1146" s="6"/>
      <c r="C1146" s="34"/>
      <c r="D1146" s="37"/>
      <c r="E1146" s="32"/>
      <c r="F1146" s="32"/>
    </row>
    <row r="1147" spans="1:6">
      <c r="A1147" s="4"/>
      <c r="B1147" s="6"/>
      <c r="C1147" s="34"/>
      <c r="D1147" s="37"/>
      <c r="E1147" s="32"/>
      <c r="F1147" s="32"/>
    </row>
    <row r="1148" spans="1:6">
      <c r="A1148" s="4"/>
      <c r="B1148" s="6"/>
      <c r="C1148" s="34"/>
      <c r="D1148" s="37"/>
      <c r="E1148" s="32"/>
      <c r="F1148" s="32"/>
    </row>
    <row r="1149" spans="1:6">
      <c r="A1149" s="4"/>
      <c r="B1149" s="6"/>
      <c r="C1149" s="34"/>
      <c r="D1149" s="37"/>
      <c r="E1149" s="32"/>
      <c r="F1149" s="32"/>
    </row>
    <row r="1150" spans="1:6">
      <c r="A1150" s="4"/>
      <c r="B1150" s="6"/>
      <c r="C1150" s="34"/>
      <c r="D1150" s="37"/>
      <c r="E1150" s="32"/>
      <c r="F1150" s="32"/>
    </row>
    <row r="1151" spans="1:6">
      <c r="A1151" s="4"/>
      <c r="B1151" s="6"/>
      <c r="C1151" s="34"/>
      <c r="D1151" s="37"/>
      <c r="E1151" s="32"/>
      <c r="F1151" s="32"/>
    </row>
    <row r="1152" spans="1:6">
      <c r="A1152" s="4"/>
      <c r="B1152" s="6"/>
      <c r="C1152" s="34"/>
      <c r="D1152" s="37"/>
      <c r="E1152" s="32"/>
      <c r="F1152" s="32"/>
    </row>
    <row r="1153" spans="1:6">
      <c r="A1153" s="4"/>
      <c r="B1153" s="6"/>
      <c r="C1153" s="34"/>
      <c r="D1153" s="37"/>
      <c r="E1153" s="32"/>
      <c r="F1153" s="32"/>
    </row>
    <row r="1154" spans="1:6">
      <c r="A1154" s="4"/>
      <c r="B1154" s="6"/>
      <c r="C1154" s="34"/>
      <c r="D1154" s="37"/>
      <c r="E1154" s="32"/>
      <c r="F1154" s="32"/>
    </row>
    <row r="1155" spans="1:6">
      <c r="A1155" s="4"/>
      <c r="B1155" s="6"/>
      <c r="C1155" s="34"/>
      <c r="D1155" s="37"/>
      <c r="E1155" s="32"/>
      <c r="F1155" s="32"/>
    </row>
    <row r="1156" spans="1:6">
      <c r="A1156" s="4"/>
      <c r="B1156" s="6"/>
      <c r="C1156" s="34"/>
      <c r="D1156" s="37"/>
      <c r="E1156" s="32"/>
      <c r="F1156" s="32"/>
    </row>
    <row r="1157" spans="1:6">
      <c r="A1157" s="4"/>
      <c r="B1157" s="6"/>
      <c r="C1157" s="34"/>
      <c r="D1157" s="37"/>
      <c r="E1157" s="32"/>
      <c r="F1157" s="32"/>
    </row>
    <row r="1158" spans="1:6">
      <c r="A1158" s="4"/>
      <c r="B1158" s="6"/>
      <c r="C1158" s="34"/>
      <c r="D1158" s="37"/>
      <c r="E1158" s="32"/>
      <c r="F1158" s="32"/>
    </row>
    <row r="1159" spans="1:6">
      <c r="A1159" s="4"/>
      <c r="B1159" s="6"/>
      <c r="C1159" s="34"/>
      <c r="D1159" s="37"/>
      <c r="E1159" s="32"/>
      <c r="F1159" s="32"/>
    </row>
    <row r="1160" spans="1:6">
      <c r="A1160" s="4"/>
      <c r="B1160" s="6"/>
      <c r="C1160" s="34"/>
      <c r="D1160" s="37"/>
      <c r="E1160" s="32"/>
      <c r="F1160" s="32"/>
    </row>
    <row r="1161" spans="1:6">
      <c r="A1161" s="4"/>
      <c r="B1161" s="6"/>
      <c r="C1161" s="34"/>
      <c r="D1161" s="37"/>
      <c r="E1161" s="32"/>
      <c r="F1161" s="32"/>
    </row>
    <row r="1162" spans="1:6">
      <c r="A1162" s="4"/>
      <c r="B1162" s="6"/>
      <c r="C1162" s="34"/>
      <c r="D1162" s="37"/>
      <c r="E1162" s="32"/>
      <c r="F1162" s="32"/>
    </row>
    <row r="1163" spans="1:6">
      <c r="A1163" s="4"/>
      <c r="B1163" s="6"/>
      <c r="C1163" s="34"/>
      <c r="D1163" s="37"/>
      <c r="E1163" s="32"/>
      <c r="F1163" s="32"/>
    </row>
    <row r="1164" spans="1:6">
      <c r="A1164" s="4"/>
      <c r="B1164" s="6"/>
      <c r="C1164" s="34"/>
      <c r="D1164" s="37"/>
      <c r="E1164" s="32"/>
      <c r="F1164" s="32"/>
    </row>
    <row r="1165" spans="1:6">
      <c r="A1165" s="4"/>
      <c r="B1165" s="6"/>
      <c r="C1165" s="34"/>
      <c r="D1165" s="37"/>
      <c r="E1165" s="32"/>
      <c r="F1165" s="32"/>
    </row>
    <row r="1166" spans="1:6">
      <c r="A1166" s="4"/>
      <c r="B1166" s="6"/>
      <c r="C1166" s="34"/>
      <c r="D1166" s="37"/>
      <c r="E1166" s="32"/>
      <c r="F1166" s="32"/>
    </row>
    <row r="1167" spans="1:6">
      <c r="A1167" s="4"/>
      <c r="B1167" s="6"/>
      <c r="C1167" s="34"/>
      <c r="D1167" s="37"/>
      <c r="E1167" s="32"/>
      <c r="F1167" s="32"/>
    </row>
    <row r="1168" spans="1:6">
      <c r="A1168" s="4"/>
      <c r="B1168" s="6"/>
      <c r="C1168" s="34"/>
      <c r="D1168" s="37"/>
      <c r="E1168" s="32"/>
      <c r="F1168" s="32"/>
    </row>
    <row r="1169" spans="1:6">
      <c r="A1169" s="4"/>
      <c r="B1169" s="6"/>
      <c r="C1169" s="34"/>
      <c r="D1169" s="37"/>
      <c r="E1169" s="32"/>
      <c r="F1169" s="32"/>
    </row>
    <row r="1170" spans="1:6">
      <c r="A1170" s="4"/>
      <c r="B1170" s="6"/>
      <c r="C1170" s="34"/>
      <c r="D1170" s="37"/>
      <c r="E1170" s="32"/>
      <c r="F1170" s="32"/>
    </row>
    <row r="1171" spans="1:6">
      <c r="A1171" s="4"/>
      <c r="B1171" s="6"/>
      <c r="C1171" s="34"/>
      <c r="D1171" s="37"/>
      <c r="E1171" s="32"/>
      <c r="F1171" s="32"/>
    </row>
    <row r="1172" spans="1:6">
      <c r="A1172" s="4"/>
      <c r="B1172" s="6"/>
      <c r="C1172" s="34"/>
      <c r="D1172" s="37"/>
      <c r="E1172" s="32"/>
      <c r="F1172" s="32"/>
    </row>
    <row r="1173" spans="1:6">
      <c r="A1173" s="4"/>
      <c r="B1173" s="6"/>
      <c r="C1173" s="34"/>
      <c r="D1173" s="37"/>
      <c r="E1173" s="32"/>
      <c r="F1173" s="32"/>
    </row>
    <row r="1174" spans="1:6">
      <c r="A1174" s="4"/>
      <c r="B1174" s="6"/>
      <c r="C1174" s="34"/>
      <c r="D1174" s="37"/>
      <c r="E1174" s="32"/>
      <c r="F1174" s="32"/>
    </row>
    <row r="1175" spans="1:6">
      <c r="A1175" s="4"/>
      <c r="B1175" s="6"/>
      <c r="C1175" s="34"/>
      <c r="D1175" s="37"/>
      <c r="E1175" s="32"/>
      <c r="F1175" s="32"/>
    </row>
    <row r="1176" spans="1:6">
      <c r="A1176" s="4"/>
      <c r="B1176" s="6"/>
      <c r="C1176" s="34"/>
      <c r="D1176" s="37"/>
      <c r="E1176" s="32"/>
      <c r="F1176" s="32"/>
    </row>
    <row r="1177" spans="1:6">
      <c r="A1177" s="4"/>
      <c r="B1177" s="6"/>
      <c r="C1177" s="34"/>
      <c r="D1177" s="37"/>
      <c r="E1177" s="32"/>
      <c r="F1177" s="32"/>
    </row>
    <row r="1178" spans="1:6">
      <c r="A1178" s="4"/>
      <c r="B1178" s="6"/>
      <c r="C1178" s="34"/>
      <c r="D1178" s="37"/>
      <c r="E1178" s="32"/>
      <c r="F1178" s="32"/>
    </row>
    <row r="1179" spans="1:6">
      <c r="A1179" s="4"/>
      <c r="B1179" s="6"/>
      <c r="C1179" s="34"/>
      <c r="D1179" s="37"/>
      <c r="E1179" s="32"/>
      <c r="F1179" s="32"/>
    </row>
    <row r="1180" spans="1:6">
      <c r="A1180" s="4"/>
      <c r="B1180" s="6"/>
      <c r="C1180" s="34"/>
      <c r="D1180" s="37"/>
      <c r="E1180" s="32"/>
      <c r="F1180" s="32"/>
    </row>
    <row r="1181" spans="1:6">
      <c r="A1181" s="4"/>
      <c r="B1181" s="6"/>
      <c r="C1181" s="34"/>
      <c r="D1181" s="37"/>
      <c r="E1181" s="32"/>
      <c r="F1181" s="32"/>
    </row>
    <row r="1182" spans="1:6">
      <c r="A1182" s="4"/>
      <c r="B1182" s="6"/>
      <c r="C1182" s="34"/>
      <c r="D1182" s="37"/>
      <c r="E1182" s="32"/>
      <c r="F1182" s="32"/>
    </row>
    <row r="1183" spans="1:6">
      <c r="A1183" s="4"/>
      <c r="B1183" s="6"/>
      <c r="C1183" s="34"/>
      <c r="D1183" s="37"/>
      <c r="E1183" s="32"/>
      <c r="F1183" s="32"/>
    </row>
    <row r="1184" spans="1:6">
      <c r="A1184" s="4"/>
      <c r="B1184" s="6"/>
      <c r="C1184" s="34"/>
      <c r="D1184" s="37"/>
      <c r="E1184" s="32"/>
      <c r="F1184" s="32"/>
    </row>
    <row r="1185" spans="1:6">
      <c r="A1185" s="4"/>
      <c r="B1185" s="6"/>
      <c r="C1185" s="34"/>
      <c r="D1185" s="37"/>
      <c r="E1185" s="32"/>
      <c r="F1185" s="32"/>
    </row>
    <row r="1186" spans="1:6">
      <c r="A1186" s="4"/>
      <c r="B1186" s="6"/>
      <c r="C1186" s="34"/>
      <c r="D1186" s="37"/>
      <c r="E1186" s="32"/>
      <c r="F1186" s="32"/>
    </row>
    <row r="1187" spans="1:6">
      <c r="A1187" s="4"/>
      <c r="B1187" s="6"/>
      <c r="C1187" s="34"/>
      <c r="D1187" s="37"/>
      <c r="E1187" s="32"/>
      <c r="F1187" s="32"/>
    </row>
    <row r="1188" spans="1:6">
      <c r="A1188" s="4"/>
      <c r="B1188" s="6"/>
      <c r="C1188" s="34"/>
      <c r="D1188" s="37"/>
      <c r="E1188" s="32"/>
      <c r="F1188" s="32"/>
    </row>
    <row r="1189" spans="1:6">
      <c r="A1189" s="4"/>
      <c r="B1189" s="6"/>
      <c r="C1189" s="34"/>
      <c r="D1189" s="37"/>
      <c r="E1189" s="32"/>
      <c r="F1189" s="32"/>
    </row>
    <row r="1190" spans="1:6">
      <c r="A1190" s="4"/>
      <c r="B1190" s="6"/>
      <c r="C1190" s="34"/>
      <c r="D1190" s="37"/>
      <c r="E1190" s="32"/>
      <c r="F1190" s="32"/>
    </row>
    <row r="1191" spans="1:6">
      <c r="A1191" s="4"/>
      <c r="B1191" s="6"/>
      <c r="C1191" s="34"/>
      <c r="D1191" s="37"/>
      <c r="E1191" s="32"/>
      <c r="F1191" s="32"/>
    </row>
    <row r="1192" spans="1:6">
      <c r="A1192" s="4"/>
      <c r="B1192" s="6"/>
      <c r="C1192" s="34"/>
      <c r="D1192" s="37"/>
      <c r="E1192" s="32"/>
      <c r="F1192" s="32"/>
    </row>
    <row r="1193" spans="1:6">
      <c r="A1193" s="4"/>
      <c r="B1193" s="6"/>
      <c r="C1193" s="34"/>
      <c r="D1193" s="37"/>
      <c r="E1193" s="32"/>
      <c r="F1193" s="32"/>
    </row>
    <row r="1194" spans="1:6">
      <c r="A1194" s="4"/>
      <c r="B1194" s="6"/>
      <c r="C1194" s="34"/>
      <c r="D1194" s="37"/>
      <c r="E1194" s="32"/>
      <c r="F1194" s="32"/>
    </row>
    <row r="1195" spans="1:6">
      <c r="A1195" s="4"/>
      <c r="B1195" s="6"/>
      <c r="C1195" s="34"/>
      <c r="D1195" s="37"/>
      <c r="E1195" s="32"/>
      <c r="F1195" s="32"/>
    </row>
    <row r="1196" spans="1:6">
      <c r="A1196" s="4"/>
      <c r="B1196" s="6"/>
      <c r="C1196" s="34"/>
      <c r="D1196" s="37"/>
      <c r="E1196" s="32"/>
      <c r="F1196" s="32"/>
    </row>
    <row r="1197" spans="1:6">
      <c r="A1197" s="4"/>
      <c r="B1197" s="6"/>
      <c r="C1197" s="34"/>
      <c r="D1197" s="37"/>
      <c r="E1197" s="32"/>
      <c r="F1197" s="32"/>
    </row>
    <row r="1198" spans="1:6">
      <c r="A1198" s="4"/>
      <c r="B1198" s="6"/>
      <c r="C1198" s="34"/>
      <c r="D1198" s="37"/>
      <c r="E1198" s="32"/>
      <c r="F1198" s="32"/>
    </row>
    <row r="1199" spans="1:6">
      <c r="A1199" s="4"/>
      <c r="B1199" s="6"/>
      <c r="C1199" s="34"/>
      <c r="D1199" s="37"/>
      <c r="E1199" s="32"/>
      <c r="F1199" s="32"/>
    </row>
    <row r="1200" spans="1:6">
      <c r="A1200" s="4"/>
      <c r="B1200" s="6"/>
      <c r="C1200" s="34"/>
      <c r="D1200" s="37"/>
      <c r="E1200" s="32"/>
      <c r="F1200" s="32"/>
    </row>
    <row r="1201" spans="1:6">
      <c r="A1201" s="4"/>
      <c r="B1201" s="6"/>
      <c r="C1201" s="34"/>
      <c r="D1201" s="37"/>
      <c r="E1201" s="32"/>
      <c r="F1201" s="32"/>
    </row>
    <row r="1202" spans="1:6">
      <c r="A1202" s="4"/>
      <c r="B1202" s="6"/>
      <c r="C1202" s="34"/>
      <c r="D1202" s="37"/>
      <c r="E1202" s="32"/>
      <c r="F1202" s="32"/>
    </row>
    <row r="1203" spans="1:6">
      <c r="A1203" s="4"/>
      <c r="B1203" s="6"/>
      <c r="C1203" s="34"/>
      <c r="D1203" s="37"/>
      <c r="E1203" s="32"/>
      <c r="F1203" s="32"/>
    </row>
    <row r="1204" spans="1:6">
      <c r="A1204" s="4"/>
      <c r="B1204" s="6"/>
      <c r="C1204" s="34"/>
      <c r="D1204" s="37"/>
      <c r="E1204" s="32"/>
      <c r="F1204" s="32"/>
    </row>
    <row r="1205" spans="1:6">
      <c r="A1205" s="4"/>
      <c r="B1205" s="6"/>
      <c r="C1205" s="34"/>
      <c r="D1205" s="37"/>
      <c r="E1205" s="32"/>
      <c r="F1205" s="32"/>
    </row>
    <row r="1206" spans="1:6">
      <c r="A1206" s="4"/>
      <c r="B1206" s="6"/>
      <c r="C1206" s="34"/>
      <c r="D1206" s="37"/>
      <c r="E1206" s="32"/>
      <c r="F1206" s="32"/>
    </row>
    <row r="1207" spans="1:6">
      <c r="A1207" s="4"/>
      <c r="B1207" s="6"/>
      <c r="C1207" s="34"/>
      <c r="D1207" s="37"/>
      <c r="E1207" s="32"/>
      <c r="F1207" s="32"/>
    </row>
    <row r="1208" spans="1:6">
      <c r="A1208" s="4"/>
      <c r="B1208" s="6"/>
      <c r="C1208" s="34"/>
      <c r="D1208" s="37"/>
      <c r="E1208" s="32"/>
      <c r="F1208" s="32"/>
    </row>
    <row r="1209" spans="1:6">
      <c r="A1209" s="4"/>
      <c r="B1209" s="6"/>
      <c r="C1209" s="34"/>
      <c r="D1209" s="37"/>
      <c r="E1209" s="32"/>
      <c r="F1209" s="32"/>
    </row>
    <row r="1210" spans="1:6">
      <c r="A1210" s="4"/>
      <c r="B1210" s="6"/>
      <c r="C1210" s="34"/>
      <c r="D1210" s="37"/>
      <c r="E1210" s="32"/>
      <c r="F1210" s="32"/>
    </row>
    <row r="1211" spans="1:6">
      <c r="A1211" s="4"/>
      <c r="B1211" s="6"/>
      <c r="C1211" s="34"/>
      <c r="D1211" s="37"/>
      <c r="E1211" s="32"/>
      <c r="F1211" s="32"/>
    </row>
    <row r="1212" spans="1:6">
      <c r="A1212" s="4"/>
      <c r="B1212" s="6"/>
      <c r="C1212" s="34"/>
      <c r="D1212" s="37"/>
      <c r="E1212" s="32"/>
      <c r="F1212" s="32"/>
    </row>
    <row r="1213" spans="1:6">
      <c r="A1213" s="4"/>
      <c r="B1213" s="6"/>
      <c r="C1213" s="34"/>
      <c r="D1213" s="37"/>
      <c r="E1213" s="32"/>
      <c r="F1213" s="32"/>
    </row>
    <row r="1214" spans="1:6">
      <c r="A1214" s="4"/>
      <c r="B1214" s="6"/>
      <c r="C1214" s="34"/>
      <c r="D1214" s="37"/>
      <c r="E1214" s="32"/>
      <c r="F1214" s="32"/>
    </row>
    <row r="1215" spans="1:6">
      <c r="A1215" s="4"/>
      <c r="B1215" s="6"/>
      <c r="C1215" s="34"/>
      <c r="D1215" s="37"/>
      <c r="E1215" s="32"/>
      <c r="F1215" s="32"/>
    </row>
    <row r="1216" spans="1:6">
      <c r="A1216" s="4"/>
      <c r="B1216" s="6"/>
      <c r="C1216" s="34"/>
      <c r="D1216" s="37"/>
      <c r="E1216" s="32"/>
      <c r="F1216" s="32"/>
    </row>
    <row r="1217" spans="1:6">
      <c r="A1217" s="4"/>
      <c r="B1217" s="6"/>
      <c r="C1217" s="34"/>
      <c r="D1217" s="37"/>
      <c r="E1217" s="32"/>
      <c r="F1217" s="32"/>
    </row>
    <row r="1218" spans="1:6">
      <c r="A1218" s="4"/>
      <c r="B1218" s="6"/>
      <c r="C1218" s="34"/>
      <c r="D1218" s="37"/>
      <c r="E1218" s="32"/>
      <c r="F1218" s="32"/>
    </row>
    <row r="1219" spans="1:6">
      <c r="A1219" s="4"/>
      <c r="B1219" s="6"/>
      <c r="C1219" s="34"/>
      <c r="D1219" s="37"/>
      <c r="E1219" s="32"/>
      <c r="F1219" s="32"/>
    </row>
    <row r="1220" spans="1:6">
      <c r="A1220" s="4"/>
      <c r="B1220" s="6"/>
      <c r="C1220" s="34"/>
      <c r="D1220" s="37"/>
      <c r="E1220" s="32"/>
      <c r="F1220" s="32"/>
    </row>
    <row r="1221" spans="1:6">
      <c r="A1221" s="4"/>
      <c r="B1221" s="6"/>
      <c r="C1221" s="34"/>
      <c r="D1221" s="37"/>
      <c r="E1221" s="32"/>
      <c r="F1221" s="32"/>
    </row>
    <row r="1222" spans="1:6">
      <c r="A1222" s="4"/>
      <c r="B1222" s="6"/>
      <c r="C1222" s="34"/>
      <c r="D1222" s="37"/>
      <c r="E1222" s="32"/>
      <c r="F1222" s="32"/>
    </row>
    <row r="1223" spans="1:6">
      <c r="A1223" s="4"/>
      <c r="B1223" s="6"/>
      <c r="C1223" s="34"/>
      <c r="D1223" s="37"/>
      <c r="E1223" s="32"/>
      <c r="F1223" s="32"/>
    </row>
    <row r="1224" spans="1:6">
      <c r="A1224" s="4"/>
      <c r="B1224" s="6"/>
      <c r="C1224" s="34"/>
      <c r="D1224" s="37"/>
      <c r="E1224" s="32"/>
      <c r="F1224" s="32"/>
    </row>
    <row r="1225" spans="1:6">
      <c r="A1225" s="4"/>
      <c r="B1225" s="6"/>
      <c r="C1225" s="34"/>
      <c r="D1225" s="37"/>
      <c r="E1225" s="32"/>
      <c r="F1225" s="32"/>
    </row>
    <row r="1226" spans="1:6">
      <c r="A1226" s="4"/>
      <c r="B1226" s="6"/>
      <c r="C1226" s="34"/>
      <c r="D1226" s="37"/>
      <c r="E1226" s="32"/>
      <c r="F1226" s="32"/>
    </row>
    <row r="1227" spans="1:6">
      <c r="A1227" s="4"/>
      <c r="B1227" s="6"/>
      <c r="C1227" s="34"/>
      <c r="D1227" s="37"/>
      <c r="E1227" s="32"/>
      <c r="F1227" s="32"/>
    </row>
    <row r="1228" spans="1:6">
      <c r="A1228" s="4"/>
      <c r="B1228" s="6"/>
      <c r="C1228" s="34"/>
      <c r="D1228" s="37"/>
      <c r="E1228" s="32"/>
      <c r="F1228" s="32"/>
    </row>
    <row r="1229" spans="1:6">
      <c r="A1229" s="4"/>
      <c r="B1229" s="6"/>
      <c r="C1229" s="34"/>
      <c r="D1229" s="37"/>
      <c r="E1229" s="32"/>
      <c r="F1229" s="32"/>
    </row>
    <row r="1230" spans="1:6">
      <c r="A1230" s="4"/>
      <c r="B1230" s="6"/>
      <c r="C1230" s="34"/>
      <c r="D1230" s="37"/>
      <c r="E1230" s="32"/>
      <c r="F1230" s="32"/>
    </row>
    <row r="1231" spans="1:6">
      <c r="A1231" s="4"/>
      <c r="B1231" s="6"/>
      <c r="C1231" s="34"/>
      <c r="D1231" s="37"/>
      <c r="E1231" s="32"/>
      <c r="F1231" s="32"/>
    </row>
    <row r="1232" spans="1:6">
      <c r="A1232" s="4"/>
      <c r="B1232" s="6"/>
      <c r="C1232" s="34"/>
      <c r="D1232" s="37"/>
      <c r="E1232" s="32"/>
      <c r="F1232" s="32"/>
    </row>
    <row r="1233" spans="1:6">
      <c r="A1233" s="4"/>
      <c r="B1233" s="6"/>
      <c r="C1233" s="34"/>
      <c r="D1233" s="37"/>
      <c r="E1233" s="32"/>
      <c r="F1233" s="32"/>
    </row>
    <row r="1234" spans="1:6">
      <c r="A1234" s="4"/>
      <c r="B1234" s="6"/>
      <c r="C1234" s="34"/>
      <c r="D1234" s="37"/>
      <c r="E1234" s="32"/>
      <c r="F1234" s="32"/>
    </row>
    <row r="1235" spans="1:6">
      <c r="A1235" s="4"/>
      <c r="B1235" s="6"/>
      <c r="C1235" s="34"/>
      <c r="D1235" s="37"/>
      <c r="E1235" s="32"/>
      <c r="F1235" s="32"/>
    </row>
    <row r="1236" spans="1:6">
      <c r="A1236" s="4"/>
      <c r="B1236" s="6"/>
      <c r="C1236" s="34"/>
      <c r="D1236" s="37"/>
      <c r="E1236" s="32"/>
      <c r="F1236" s="32"/>
    </row>
    <row r="1237" spans="1:6">
      <c r="A1237" s="4"/>
      <c r="B1237" s="6"/>
      <c r="C1237" s="34"/>
      <c r="D1237" s="37"/>
      <c r="E1237" s="32"/>
      <c r="F1237" s="32"/>
    </row>
    <row r="1238" spans="1:6">
      <c r="A1238" s="4"/>
      <c r="B1238" s="6"/>
      <c r="C1238" s="34"/>
      <c r="D1238" s="37"/>
      <c r="E1238" s="32"/>
      <c r="F1238" s="32"/>
    </row>
    <row r="1239" spans="1:6">
      <c r="A1239" s="4"/>
      <c r="B1239" s="6"/>
      <c r="C1239" s="34"/>
      <c r="D1239" s="37"/>
      <c r="E1239" s="32"/>
      <c r="F1239" s="32"/>
    </row>
    <row r="1240" spans="1:6">
      <c r="A1240" s="4"/>
      <c r="B1240" s="6"/>
      <c r="C1240" s="34"/>
      <c r="D1240" s="37"/>
      <c r="E1240" s="32"/>
      <c r="F1240" s="32"/>
    </row>
    <row r="1241" spans="1:6">
      <c r="A1241" s="4"/>
      <c r="B1241" s="6"/>
      <c r="C1241" s="34"/>
      <c r="D1241" s="37"/>
      <c r="E1241" s="32"/>
      <c r="F1241" s="32"/>
    </row>
    <row r="1242" spans="1:6">
      <c r="A1242" s="4"/>
      <c r="B1242" s="6"/>
      <c r="C1242" s="34"/>
      <c r="D1242" s="37"/>
      <c r="E1242" s="32"/>
      <c r="F1242" s="32"/>
    </row>
    <row r="1243" spans="1:6">
      <c r="A1243" s="4"/>
      <c r="B1243" s="6"/>
      <c r="C1243" s="34"/>
      <c r="D1243" s="37"/>
      <c r="E1243" s="32"/>
      <c r="F1243" s="32"/>
    </row>
    <row r="1244" spans="1:6">
      <c r="A1244" s="4"/>
      <c r="B1244" s="6"/>
      <c r="C1244" s="34"/>
      <c r="D1244" s="37"/>
      <c r="E1244" s="32"/>
      <c r="F1244" s="32"/>
    </row>
    <row r="1245" spans="1:6">
      <c r="A1245" s="4"/>
      <c r="B1245" s="6"/>
      <c r="C1245" s="34"/>
      <c r="D1245" s="37"/>
      <c r="E1245" s="32"/>
      <c r="F1245" s="32"/>
    </row>
    <row r="1246" spans="1:6">
      <c r="A1246" s="4"/>
      <c r="B1246" s="6"/>
      <c r="C1246" s="34"/>
      <c r="D1246" s="37"/>
      <c r="E1246" s="32"/>
      <c r="F1246" s="32"/>
    </row>
    <row r="1247" spans="1:6">
      <c r="A1247" s="4"/>
      <c r="B1247" s="6"/>
      <c r="C1247" s="34"/>
      <c r="D1247" s="37"/>
      <c r="E1247" s="32"/>
      <c r="F1247" s="32"/>
    </row>
    <row r="1248" spans="1:6">
      <c r="A1248" s="4"/>
      <c r="B1248" s="6"/>
      <c r="C1248" s="34"/>
      <c r="D1248" s="37"/>
      <c r="E1248" s="32"/>
      <c r="F1248" s="32"/>
    </row>
    <row r="1249" spans="1:6">
      <c r="A1249" s="4"/>
      <c r="B1249" s="6"/>
      <c r="C1249" s="34"/>
      <c r="D1249" s="37"/>
      <c r="E1249" s="32"/>
      <c r="F1249" s="32"/>
    </row>
    <row r="1250" spans="1:6">
      <c r="A1250" s="4"/>
      <c r="B1250" s="6"/>
      <c r="C1250" s="34"/>
      <c r="D1250" s="37"/>
      <c r="E1250" s="32"/>
      <c r="F1250" s="32"/>
    </row>
    <row r="1251" spans="1:6">
      <c r="A1251" s="4"/>
      <c r="B1251" s="6"/>
      <c r="C1251" s="34"/>
      <c r="D1251" s="37"/>
      <c r="E1251" s="32"/>
      <c r="F1251" s="32"/>
    </row>
    <row r="1252" spans="1:6">
      <c r="A1252" s="4"/>
      <c r="B1252" s="6"/>
      <c r="C1252" s="34"/>
      <c r="D1252" s="37"/>
      <c r="E1252" s="32"/>
      <c r="F1252" s="32"/>
    </row>
    <row r="1253" spans="1:6">
      <c r="A1253" s="4"/>
      <c r="B1253" s="6"/>
      <c r="C1253" s="34"/>
      <c r="D1253" s="37"/>
      <c r="E1253" s="32"/>
      <c r="F1253" s="32"/>
    </row>
    <row r="1254" spans="1:6">
      <c r="A1254" s="4"/>
      <c r="B1254" s="6"/>
      <c r="C1254" s="34"/>
      <c r="D1254" s="37"/>
      <c r="E1254" s="32"/>
      <c r="F1254" s="32"/>
    </row>
    <row r="1255" spans="1:6">
      <c r="A1255" s="4"/>
      <c r="B1255" s="6"/>
      <c r="C1255" s="34"/>
      <c r="D1255" s="37"/>
      <c r="E1255" s="32"/>
      <c r="F1255" s="32"/>
    </row>
    <row r="1256" spans="1:6">
      <c r="A1256" s="4"/>
      <c r="B1256" s="6"/>
      <c r="C1256" s="34"/>
      <c r="D1256" s="37"/>
      <c r="E1256" s="32"/>
      <c r="F1256" s="32"/>
    </row>
    <row r="1257" spans="1:6">
      <c r="A1257" s="4"/>
      <c r="B1257" s="6"/>
      <c r="C1257" s="34"/>
      <c r="D1257" s="37"/>
      <c r="E1257" s="32"/>
      <c r="F1257" s="32"/>
    </row>
    <row r="1258" spans="1:6">
      <c r="A1258" s="4"/>
      <c r="B1258" s="6"/>
      <c r="C1258" s="34"/>
      <c r="D1258" s="37"/>
      <c r="E1258" s="32"/>
      <c r="F1258" s="32"/>
    </row>
    <row r="1259" spans="1:6">
      <c r="A1259" s="4"/>
      <c r="B1259" s="6"/>
      <c r="C1259" s="34"/>
      <c r="D1259" s="37"/>
      <c r="E1259" s="32"/>
      <c r="F1259" s="32"/>
    </row>
    <row r="1260" spans="1:6">
      <c r="A1260" s="4"/>
      <c r="B1260" s="6"/>
      <c r="C1260" s="34"/>
      <c r="D1260" s="37"/>
      <c r="E1260" s="32"/>
      <c r="F1260" s="32"/>
    </row>
    <row r="1261" spans="1:6">
      <c r="A1261" s="4"/>
      <c r="B1261" s="6"/>
      <c r="C1261" s="34"/>
      <c r="D1261" s="37"/>
      <c r="E1261" s="32"/>
      <c r="F1261" s="32"/>
    </row>
    <row r="1262" spans="1:6">
      <c r="A1262" s="4"/>
      <c r="B1262" s="6"/>
      <c r="C1262" s="34"/>
      <c r="D1262" s="37"/>
      <c r="E1262" s="32"/>
      <c r="F1262" s="32"/>
    </row>
    <row r="1263" spans="1:6">
      <c r="A1263" s="4"/>
      <c r="B1263" s="6"/>
      <c r="C1263" s="34"/>
      <c r="D1263" s="37"/>
      <c r="E1263" s="32"/>
      <c r="F1263" s="32"/>
    </row>
    <row r="1264" spans="1:6">
      <c r="A1264" s="4"/>
      <c r="B1264" s="6"/>
      <c r="C1264" s="34"/>
      <c r="D1264" s="37"/>
      <c r="E1264" s="32"/>
      <c r="F1264" s="32"/>
    </row>
    <row r="1265" spans="1:6">
      <c r="A1265" s="4"/>
      <c r="B1265" s="6"/>
      <c r="C1265" s="34"/>
      <c r="D1265" s="37"/>
      <c r="E1265" s="32"/>
      <c r="F1265" s="32"/>
    </row>
    <row r="1266" spans="1:6">
      <c r="A1266" s="4"/>
      <c r="B1266" s="6"/>
      <c r="C1266" s="34"/>
      <c r="D1266" s="37"/>
      <c r="E1266" s="32"/>
      <c r="F1266" s="32"/>
    </row>
    <row r="1267" spans="1:6">
      <c r="A1267" s="4"/>
      <c r="B1267" s="6"/>
      <c r="C1267" s="34"/>
      <c r="D1267" s="37"/>
      <c r="E1267" s="32"/>
      <c r="F1267" s="32"/>
    </row>
    <row r="1268" spans="1:6">
      <c r="A1268" s="4"/>
      <c r="B1268" s="6"/>
      <c r="C1268" s="34"/>
      <c r="D1268" s="37"/>
      <c r="E1268" s="32"/>
      <c r="F1268" s="32"/>
    </row>
    <row r="1269" spans="1:6">
      <c r="A1269" s="4"/>
      <c r="B1269" s="6"/>
      <c r="C1269" s="34"/>
      <c r="D1269" s="37"/>
      <c r="E1269" s="32"/>
      <c r="F1269" s="32"/>
    </row>
    <row r="1270" spans="1:6">
      <c r="A1270" s="4"/>
      <c r="B1270" s="6"/>
      <c r="C1270" s="34"/>
      <c r="D1270" s="37"/>
      <c r="E1270" s="32"/>
      <c r="F1270" s="32"/>
    </row>
    <row r="1271" spans="1:6">
      <c r="A1271" s="4"/>
      <c r="B1271" s="6"/>
      <c r="C1271" s="34"/>
      <c r="D1271" s="37"/>
      <c r="E1271" s="32"/>
      <c r="F1271" s="32"/>
    </row>
    <row r="1272" spans="1:6">
      <c r="A1272" s="4"/>
      <c r="B1272" s="6"/>
      <c r="C1272" s="34"/>
      <c r="D1272" s="37"/>
      <c r="E1272" s="32"/>
      <c r="F1272" s="32"/>
    </row>
    <row r="1273" spans="1:6">
      <c r="A1273" s="4"/>
      <c r="B1273" s="6"/>
      <c r="C1273" s="34"/>
      <c r="D1273" s="37"/>
      <c r="E1273" s="32"/>
      <c r="F1273" s="32"/>
    </row>
    <row r="1274" spans="1:6">
      <c r="A1274" s="4"/>
      <c r="B1274" s="6"/>
      <c r="C1274" s="34"/>
      <c r="D1274" s="37"/>
      <c r="E1274" s="32"/>
      <c r="F1274" s="32"/>
    </row>
    <row r="1275" spans="1:6">
      <c r="A1275" s="4"/>
      <c r="B1275" s="6"/>
      <c r="C1275" s="34"/>
      <c r="D1275" s="37"/>
      <c r="E1275" s="32"/>
      <c r="F1275" s="32"/>
    </row>
    <row r="1276" spans="1:6">
      <c r="A1276" s="4"/>
      <c r="B1276" s="6"/>
      <c r="C1276" s="34"/>
      <c r="D1276" s="37"/>
      <c r="E1276" s="32"/>
      <c r="F1276" s="32"/>
    </row>
    <row r="1277" spans="1:6">
      <c r="A1277" s="4"/>
      <c r="B1277" s="6"/>
      <c r="C1277" s="34"/>
      <c r="D1277" s="37"/>
      <c r="E1277" s="32"/>
      <c r="F1277" s="32"/>
    </row>
    <row r="1278" spans="1:6">
      <c r="A1278" s="4"/>
      <c r="B1278" s="6"/>
      <c r="C1278" s="34"/>
      <c r="D1278" s="37"/>
      <c r="E1278" s="32"/>
      <c r="F1278" s="32"/>
    </row>
    <row r="1279" spans="1:6">
      <c r="A1279" s="4"/>
      <c r="B1279" s="6"/>
      <c r="C1279" s="34"/>
      <c r="D1279" s="37"/>
      <c r="E1279" s="32"/>
      <c r="F1279" s="32"/>
    </row>
    <row r="1280" spans="1:6">
      <c r="A1280" s="4"/>
      <c r="B1280" s="6"/>
      <c r="C1280" s="34"/>
      <c r="D1280" s="37"/>
      <c r="E1280" s="32"/>
      <c r="F1280" s="32"/>
    </row>
    <row r="1281" spans="1:6">
      <c r="A1281" s="4"/>
      <c r="B1281" s="6"/>
      <c r="C1281" s="34"/>
      <c r="D1281" s="37"/>
      <c r="E1281" s="32"/>
      <c r="F1281" s="32"/>
    </row>
    <row r="1282" spans="1:6">
      <c r="A1282" s="4"/>
      <c r="B1282" s="6"/>
      <c r="C1282" s="34"/>
      <c r="D1282" s="37"/>
      <c r="E1282" s="32"/>
      <c r="F1282" s="32"/>
    </row>
    <row r="1283" spans="1:6">
      <c r="A1283" s="4"/>
      <c r="B1283" s="6"/>
      <c r="C1283" s="34"/>
      <c r="D1283" s="37"/>
      <c r="E1283" s="32"/>
      <c r="F1283" s="32"/>
    </row>
    <row r="1284" spans="1:6">
      <c r="A1284" s="4"/>
      <c r="B1284" s="6"/>
      <c r="C1284" s="34"/>
      <c r="D1284" s="37"/>
      <c r="E1284" s="32"/>
      <c r="F1284" s="32"/>
    </row>
    <row r="1285" spans="1:6">
      <c r="A1285" s="4"/>
      <c r="B1285" s="6"/>
      <c r="C1285" s="34"/>
      <c r="D1285" s="37"/>
      <c r="E1285" s="32"/>
      <c r="F1285" s="32"/>
    </row>
    <row r="1286" spans="1:6">
      <c r="A1286" s="4"/>
      <c r="B1286" s="6"/>
      <c r="C1286" s="34"/>
      <c r="D1286" s="37"/>
      <c r="E1286" s="32"/>
      <c r="F1286" s="32"/>
    </row>
    <row r="1287" spans="1:6">
      <c r="A1287" s="4"/>
      <c r="B1287" s="6"/>
      <c r="C1287" s="34"/>
      <c r="D1287" s="37"/>
      <c r="E1287" s="32"/>
      <c r="F1287" s="32"/>
    </row>
    <row r="1288" spans="1:6">
      <c r="A1288" s="4"/>
      <c r="B1288" s="6"/>
      <c r="C1288" s="34"/>
      <c r="D1288" s="37"/>
      <c r="E1288" s="32"/>
      <c r="F1288" s="32"/>
    </row>
    <row r="1289" spans="1:6">
      <c r="A1289" s="4"/>
      <c r="B1289" s="6"/>
      <c r="C1289" s="34"/>
      <c r="D1289" s="37"/>
      <c r="E1289" s="32"/>
      <c r="F1289" s="32"/>
    </row>
    <row r="1290" spans="1:6">
      <c r="A1290" s="4"/>
      <c r="B1290" s="6"/>
      <c r="C1290" s="34"/>
      <c r="D1290" s="37"/>
      <c r="E1290" s="32"/>
      <c r="F1290" s="32"/>
    </row>
    <row r="1291" spans="1:6">
      <c r="A1291" s="4"/>
      <c r="B1291" s="6"/>
      <c r="C1291" s="34"/>
      <c r="D1291" s="37"/>
      <c r="E1291" s="32"/>
      <c r="F1291" s="32"/>
    </row>
    <row r="1292" spans="1:6">
      <c r="A1292" s="4"/>
      <c r="B1292" s="6"/>
      <c r="C1292" s="34"/>
      <c r="D1292" s="37"/>
      <c r="E1292" s="32"/>
      <c r="F1292" s="32"/>
    </row>
    <row r="1293" spans="1:6">
      <c r="A1293" s="4"/>
      <c r="B1293" s="6"/>
      <c r="C1293" s="34"/>
      <c r="D1293" s="37"/>
      <c r="E1293" s="32"/>
      <c r="F1293" s="32"/>
    </row>
    <row r="1294" spans="1:6">
      <c r="A1294" s="4"/>
      <c r="B1294" s="6"/>
      <c r="C1294" s="34"/>
      <c r="D1294" s="37"/>
      <c r="E1294" s="32"/>
      <c r="F1294" s="32"/>
    </row>
    <row r="1295" spans="1:6">
      <c r="A1295" s="4"/>
      <c r="B1295" s="6"/>
      <c r="C1295" s="34"/>
      <c r="D1295" s="37"/>
      <c r="E1295" s="32"/>
      <c r="F1295" s="32"/>
    </row>
    <row r="1296" spans="1:6">
      <c r="A1296" s="4"/>
      <c r="B1296" s="6"/>
      <c r="C1296" s="34"/>
      <c r="D1296" s="37"/>
      <c r="E1296" s="32"/>
      <c r="F1296" s="32"/>
    </row>
    <row r="1297" spans="1:6">
      <c r="A1297" s="4"/>
      <c r="B1297" s="6"/>
      <c r="C1297" s="34"/>
      <c r="D1297" s="37"/>
      <c r="E1297" s="32"/>
      <c r="F1297" s="32"/>
    </row>
    <row r="1298" spans="1:6">
      <c r="A1298" s="4"/>
      <c r="B1298" s="6"/>
      <c r="C1298" s="34"/>
      <c r="D1298" s="37"/>
      <c r="E1298" s="32"/>
      <c r="F1298" s="32"/>
    </row>
    <row r="1299" spans="1:6">
      <c r="A1299" s="4"/>
      <c r="B1299" s="6"/>
      <c r="C1299" s="34"/>
      <c r="D1299" s="37"/>
      <c r="E1299" s="32"/>
      <c r="F1299" s="32"/>
    </row>
    <row r="1300" spans="1:6">
      <c r="A1300" s="4"/>
      <c r="B1300" s="6"/>
      <c r="C1300" s="34"/>
      <c r="D1300" s="37"/>
      <c r="E1300" s="32"/>
      <c r="F1300" s="32"/>
    </row>
    <row r="1301" spans="1:6">
      <c r="A1301" s="4"/>
      <c r="B1301" s="6"/>
      <c r="C1301" s="34"/>
      <c r="D1301" s="37"/>
      <c r="E1301" s="32"/>
      <c r="F1301" s="32"/>
    </row>
    <row r="1302" spans="1:6">
      <c r="A1302" s="4"/>
      <c r="B1302" s="6"/>
      <c r="C1302" s="34"/>
      <c r="D1302" s="37"/>
      <c r="E1302" s="32"/>
      <c r="F1302" s="32"/>
    </row>
    <row r="1303" spans="1:6">
      <c r="A1303" s="4"/>
      <c r="B1303" s="6"/>
      <c r="C1303" s="34"/>
      <c r="D1303" s="37"/>
      <c r="E1303" s="32"/>
      <c r="F1303" s="32"/>
    </row>
    <row r="1304" spans="1:6">
      <c r="A1304" s="4"/>
      <c r="B1304" s="6"/>
      <c r="C1304" s="34"/>
      <c r="D1304" s="37"/>
      <c r="E1304" s="32"/>
      <c r="F1304" s="32"/>
    </row>
    <row r="1305" spans="1:6">
      <c r="A1305" s="4"/>
      <c r="B1305" s="6"/>
      <c r="C1305" s="34"/>
      <c r="D1305" s="37"/>
      <c r="E1305" s="32"/>
      <c r="F1305" s="32"/>
    </row>
    <row r="1306" spans="1:6">
      <c r="A1306" s="4"/>
      <c r="B1306" s="6"/>
      <c r="C1306" s="34"/>
      <c r="D1306" s="37"/>
      <c r="E1306" s="32"/>
      <c r="F1306" s="32"/>
    </row>
    <row r="1307" spans="1:6">
      <c r="A1307" s="4"/>
      <c r="B1307" s="6"/>
      <c r="C1307" s="34"/>
      <c r="D1307" s="37"/>
      <c r="E1307" s="32"/>
      <c r="F1307" s="32"/>
    </row>
    <row r="1308" spans="1:6">
      <c r="A1308" s="4"/>
      <c r="B1308" s="6"/>
      <c r="C1308" s="34"/>
      <c r="D1308" s="37"/>
      <c r="E1308" s="32"/>
      <c r="F1308" s="32"/>
    </row>
    <row r="1309" spans="1:6">
      <c r="A1309" s="4"/>
      <c r="B1309" s="6"/>
      <c r="C1309" s="34"/>
      <c r="D1309" s="37"/>
      <c r="E1309" s="32"/>
      <c r="F1309" s="32"/>
    </row>
    <row r="1310" spans="1:6">
      <c r="A1310" s="4"/>
      <c r="B1310" s="6"/>
      <c r="C1310" s="34"/>
      <c r="D1310" s="37"/>
      <c r="E1310" s="32"/>
      <c r="F1310" s="32"/>
    </row>
    <row r="1311" spans="1:6">
      <c r="A1311" s="4"/>
      <c r="B1311" s="6"/>
      <c r="C1311" s="34"/>
      <c r="D1311" s="37"/>
      <c r="E1311" s="32"/>
      <c r="F1311" s="32"/>
    </row>
    <row r="1312" spans="1:6">
      <c r="A1312" s="4"/>
      <c r="B1312" s="6"/>
      <c r="C1312" s="34"/>
      <c r="D1312" s="37"/>
      <c r="E1312" s="32"/>
      <c r="F1312" s="32"/>
    </row>
    <row r="1313" spans="1:6">
      <c r="A1313" s="4"/>
      <c r="B1313" s="6"/>
      <c r="C1313" s="34"/>
      <c r="D1313" s="37"/>
      <c r="E1313" s="32"/>
      <c r="F1313" s="32"/>
    </row>
    <row r="1314" spans="1:6">
      <c r="A1314" s="4"/>
      <c r="B1314" s="6"/>
      <c r="C1314" s="34"/>
      <c r="D1314" s="37"/>
      <c r="E1314" s="32"/>
      <c r="F1314" s="32"/>
    </row>
    <row r="1315" spans="1:6">
      <c r="A1315" s="4"/>
      <c r="B1315" s="6"/>
      <c r="C1315" s="34"/>
      <c r="D1315" s="37"/>
      <c r="E1315" s="32"/>
      <c r="F1315" s="32"/>
    </row>
    <row r="1316" spans="1:6">
      <c r="A1316" s="4"/>
      <c r="B1316" s="6"/>
      <c r="C1316" s="34"/>
      <c r="D1316" s="37"/>
      <c r="E1316" s="32"/>
      <c r="F1316" s="32"/>
    </row>
    <row r="1317" spans="1:6">
      <c r="A1317" s="4"/>
      <c r="B1317" s="6"/>
      <c r="C1317" s="34"/>
      <c r="D1317" s="37"/>
      <c r="E1317" s="32"/>
      <c r="F1317" s="32"/>
    </row>
    <row r="1318" spans="1:6">
      <c r="A1318" s="4"/>
      <c r="B1318" s="6"/>
      <c r="C1318" s="34"/>
      <c r="D1318" s="37"/>
      <c r="E1318" s="32"/>
      <c r="F1318" s="32"/>
    </row>
    <row r="1319" spans="1:6">
      <c r="A1319" s="4"/>
      <c r="B1319" s="6"/>
      <c r="C1319" s="34"/>
      <c r="D1319" s="37"/>
      <c r="E1319" s="32"/>
      <c r="F1319" s="32"/>
    </row>
    <row r="1320" spans="1:6">
      <c r="A1320" s="4"/>
      <c r="B1320" s="6"/>
      <c r="C1320" s="34"/>
      <c r="D1320" s="37"/>
      <c r="E1320" s="32"/>
      <c r="F1320" s="32"/>
    </row>
    <row r="1321" spans="1:6">
      <c r="A1321" s="4"/>
      <c r="B1321" s="6"/>
      <c r="C1321" s="34"/>
      <c r="D1321" s="37"/>
      <c r="E1321" s="32"/>
      <c r="F1321" s="32"/>
    </row>
    <row r="1322" spans="1:6">
      <c r="A1322" s="4"/>
      <c r="B1322" s="6"/>
      <c r="C1322" s="34"/>
      <c r="D1322" s="37"/>
      <c r="E1322" s="32"/>
      <c r="F1322" s="32"/>
    </row>
    <row r="1323" spans="1:6">
      <c r="A1323" s="4"/>
      <c r="B1323" s="6"/>
      <c r="C1323" s="34"/>
      <c r="D1323" s="37"/>
      <c r="E1323" s="32"/>
      <c r="F1323" s="32"/>
    </row>
    <row r="1324" spans="1:6">
      <c r="A1324" s="4"/>
      <c r="B1324" s="6"/>
      <c r="C1324" s="34"/>
      <c r="D1324" s="37"/>
      <c r="E1324" s="32"/>
      <c r="F1324" s="32"/>
    </row>
    <row r="1325" spans="1:6">
      <c r="A1325" s="4"/>
      <c r="B1325" s="6"/>
      <c r="C1325" s="34"/>
      <c r="D1325" s="37"/>
      <c r="E1325" s="32"/>
      <c r="F1325" s="32"/>
    </row>
    <row r="1326" spans="1:6">
      <c r="A1326" s="4"/>
      <c r="B1326" s="6"/>
      <c r="C1326" s="34"/>
      <c r="D1326" s="37"/>
      <c r="E1326" s="32"/>
      <c r="F1326" s="32"/>
    </row>
    <row r="1327" spans="1:6">
      <c r="A1327" s="4"/>
      <c r="B1327" s="6"/>
      <c r="C1327" s="34"/>
      <c r="D1327" s="37"/>
      <c r="E1327" s="32"/>
      <c r="F1327" s="32"/>
    </row>
    <row r="1328" spans="1:6">
      <c r="A1328" s="4"/>
      <c r="B1328" s="6"/>
      <c r="C1328" s="34"/>
      <c r="D1328" s="37"/>
      <c r="E1328" s="32"/>
      <c r="F1328" s="32"/>
    </row>
    <row r="1329" spans="1:6">
      <c r="A1329" s="4"/>
      <c r="B1329" s="6"/>
      <c r="C1329" s="34"/>
      <c r="D1329" s="37"/>
      <c r="E1329" s="32"/>
      <c r="F1329" s="32"/>
    </row>
    <row r="1330" spans="1:6">
      <c r="A1330" s="4"/>
      <c r="B1330" s="6"/>
      <c r="C1330" s="34"/>
      <c r="D1330" s="37"/>
      <c r="E1330" s="32"/>
      <c r="F1330" s="32"/>
    </row>
    <row r="1331" spans="1:6">
      <c r="A1331" s="4"/>
      <c r="B1331" s="6"/>
      <c r="C1331" s="34"/>
      <c r="D1331" s="37"/>
      <c r="E1331" s="32"/>
      <c r="F1331" s="32"/>
    </row>
    <row r="1332" spans="1:6">
      <c r="A1332" s="4"/>
      <c r="B1332" s="6"/>
      <c r="C1332" s="34"/>
      <c r="D1332" s="37"/>
      <c r="E1332" s="32"/>
      <c r="F1332" s="32"/>
    </row>
    <row r="1333" spans="1:6">
      <c r="A1333" s="4"/>
      <c r="B1333" s="6"/>
      <c r="C1333" s="34"/>
      <c r="D1333" s="37"/>
      <c r="E1333" s="32"/>
      <c r="F1333" s="32"/>
    </row>
    <row r="1334" spans="1:6">
      <c r="A1334" s="4"/>
      <c r="B1334" s="6"/>
      <c r="C1334" s="34"/>
      <c r="D1334" s="37"/>
      <c r="E1334" s="32"/>
      <c r="F1334" s="32"/>
    </row>
    <row r="1335" spans="1:6">
      <c r="A1335" s="4"/>
      <c r="B1335" s="6"/>
      <c r="C1335" s="34"/>
      <c r="D1335" s="37"/>
      <c r="E1335" s="32"/>
      <c r="F1335" s="32"/>
    </row>
    <row r="1336" spans="1:6">
      <c r="A1336" s="4"/>
      <c r="B1336" s="6"/>
      <c r="C1336" s="34"/>
      <c r="D1336" s="37"/>
      <c r="E1336" s="32"/>
      <c r="F1336" s="32"/>
    </row>
    <row r="1337" spans="1:6">
      <c r="A1337" s="4"/>
      <c r="B1337" s="6"/>
      <c r="C1337" s="34"/>
      <c r="D1337" s="37"/>
      <c r="E1337" s="32"/>
      <c r="F1337" s="32"/>
    </row>
    <row r="1338" spans="1:6">
      <c r="A1338" s="4"/>
      <c r="B1338" s="6"/>
      <c r="C1338" s="34"/>
      <c r="D1338" s="37"/>
      <c r="E1338" s="32"/>
      <c r="F1338" s="32"/>
    </row>
    <row r="1339" spans="1:6">
      <c r="A1339" s="4"/>
      <c r="B1339" s="6"/>
      <c r="C1339" s="34"/>
      <c r="D1339" s="37"/>
      <c r="E1339" s="32"/>
      <c r="F1339" s="32"/>
    </row>
    <row r="1340" spans="1:6">
      <c r="A1340" s="4"/>
      <c r="B1340" s="6"/>
      <c r="C1340" s="34"/>
      <c r="D1340" s="37"/>
      <c r="E1340" s="32"/>
      <c r="F1340" s="32"/>
    </row>
    <row r="1341" spans="1:6">
      <c r="A1341" s="4"/>
      <c r="B1341" s="6"/>
      <c r="C1341" s="34"/>
      <c r="D1341" s="37"/>
      <c r="E1341" s="32"/>
      <c r="F1341" s="32"/>
    </row>
    <row r="1342" spans="1:6">
      <c r="A1342" s="4"/>
      <c r="B1342" s="6"/>
      <c r="C1342" s="34"/>
      <c r="D1342" s="37"/>
      <c r="E1342" s="32"/>
      <c r="F1342" s="32"/>
    </row>
    <row r="1343" spans="1:6">
      <c r="A1343" s="4"/>
      <c r="B1343" s="6"/>
      <c r="C1343" s="34"/>
      <c r="D1343" s="37"/>
      <c r="E1343" s="32"/>
      <c r="F1343" s="32"/>
    </row>
    <row r="1344" spans="1:6">
      <c r="A1344" s="4"/>
      <c r="B1344" s="6"/>
      <c r="C1344" s="34"/>
      <c r="D1344" s="37"/>
      <c r="E1344" s="32"/>
      <c r="F1344" s="32"/>
    </row>
    <row r="1345" spans="1:6">
      <c r="A1345" s="4"/>
      <c r="B1345" s="6"/>
      <c r="C1345" s="34"/>
      <c r="D1345" s="37"/>
      <c r="E1345" s="32"/>
      <c r="F1345" s="32"/>
    </row>
    <row r="1346" spans="1:6">
      <c r="A1346" s="4"/>
      <c r="B1346" s="6"/>
      <c r="C1346" s="34"/>
      <c r="D1346" s="37"/>
      <c r="E1346" s="32"/>
      <c r="F1346" s="32"/>
    </row>
    <row r="1347" spans="1:6">
      <c r="A1347" s="4"/>
      <c r="B1347" s="6"/>
      <c r="C1347" s="34"/>
      <c r="D1347" s="37"/>
      <c r="E1347" s="32"/>
      <c r="F1347" s="32"/>
    </row>
    <row r="1348" spans="1:6">
      <c r="A1348" s="4"/>
      <c r="B1348" s="6"/>
      <c r="C1348" s="34"/>
      <c r="D1348" s="37"/>
      <c r="E1348" s="32"/>
      <c r="F1348" s="32"/>
    </row>
    <row r="1349" spans="1:6">
      <c r="A1349" s="4"/>
      <c r="B1349" s="6"/>
      <c r="C1349" s="34"/>
      <c r="D1349" s="37"/>
      <c r="E1349" s="32"/>
      <c r="F1349" s="32"/>
    </row>
    <row r="1350" spans="1:6">
      <c r="A1350" s="4"/>
      <c r="B1350" s="6"/>
      <c r="C1350" s="34"/>
      <c r="D1350" s="37"/>
      <c r="E1350" s="32"/>
      <c r="F1350" s="32"/>
    </row>
    <row r="1351" spans="1:6">
      <c r="A1351" s="4"/>
      <c r="B1351" s="6"/>
      <c r="C1351" s="34"/>
      <c r="D1351" s="37"/>
      <c r="E1351" s="32"/>
      <c r="F1351" s="32"/>
    </row>
    <row r="1352" spans="1:6">
      <c r="A1352" s="4"/>
      <c r="B1352" s="6"/>
      <c r="C1352" s="34"/>
      <c r="D1352" s="37"/>
      <c r="E1352" s="32"/>
      <c r="F1352" s="32"/>
    </row>
    <row r="1353" spans="1:6">
      <c r="A1353" s="4"/>
      <c r="B1353" s="6"/>
      <c r="C1353" s="34"/>
      <c r="D1353" s="37"/>
      <c r="E1353" s="32"/>
      <c r="F1353" s="32"/>
    </row>
    <row r="1354" spans="1:6">
      <c r="A1354" s="4"/>
      <c r="B1354" s="6"/>
      <c r="C1354" s="34"/>
      <c r="D1354" s="37"/>
      <c r="E1354" s="32"/>
      <c r="F1354" s="32"/>
    </row>
    <row r="1355" spans="1:6">
      <c r="A1355" s="4"/>
      <c r="B1355" s="6"/>
      <c r="C1355" s="34"/>
      <c r="D1355" s="37"/>
      <c r="E1355" s="32"/>
      <c r="F1355" s="32"/>
    </row>
    <row r="1356" spans="1:6">
      <c r="A1356" s="4"/>
      <c r="B1356" s="6"/>
      <c r="C1356" s="34"/>
      <c r="D1356" s="37"/>
      <c r="E1356" s="32"/>
      <c r="F1356" s="32"/>
    </row>
    <row r="1357" spans="1:6">
      <c r="A1357" s="4"/>
      <c r="B1357" s="6"/>
      <c r="C1357" s="34"/>
      <c r="D1357" s="37"/>
      <c r="E1357" s="32"/>
      <c r="F1357" s="32"/>
    </row>
    <row r="1358" spans="1:6">
      <c r="A1358" s="4"/>
      <c r="B1358" s="6"/>
      <c r="C1358" s="34"/>
      <c r="D1358" s="37"/>
      <c r="E1358" s="32"/>
      <c r="F1358" s="32"/>
    </row>
    <row r="1359" spans="1:6">
      <c r="A1359" s="4"/>
      <c r="B1359" s="6"/>
      <c r="C1359" s="34"/>
      <c r="D1359" s="37"/>
      <c r="E1359" s="32"/>
      <c r="F1359" s="32"/>
    </row>
    <row r="1360" spans="1:6">
      <c r="A1360" s="4"/>
      <c r="B1360" s="6"/>
      <c r="C1360" s="34"/>
      <c r="D1360" s="37"/>
      <c r="E1360" s="32"/>
      <c r="F1360" s="32"/>
    </row>
    <row r="1361" spans="1:6">
      <c r="A1361" s="4"/>
      <c r="B1361" s="6"/>
      <c r="C1361" s="34"/>
      <c r="D1361" s="37"/>
      <c r="E1361" s="32"/>
      <c r="F1361" s="32"/>
    </row>
    <row r="1362" spans="1:6">
      <c r="A1362" s="4"/>
      <c r="B1362" s="6"/>
      <c r="C1362" s="34"/>
      <c r="D1362" s="37"/>
      <c r="E1362" s="32"/>
      <c r="F1362" s="32"/>
    </row>
    <row r="1363" spans="1:6">
      <c r="A1363" s="4"/>
      <c r="B1363" s="6"/>
      <c r="C1363" s="34"/>
      <c r="D1363" s="37"/>
      <c r="E1363" s="32"/>
      <c r="F1363" s="32"/>
    </row>
    <row r="1364" spans="1:6">
      <c r="A1364" s="4"/>
      <c r="B1364" s="6"/>
      <c r="C1364" s="34"/>
      <c r="D1364" s="37"/>
      <c r="E1364" s="32"/>
      <c r="F1364" s="32"/>
    </row>
    <row r="1365" spans="1:6">
      <c r="A1365" s="4"/>
      <c r="B1365" s="6"/>
      <c r="C1365" s="34"/>
      <c r="D1365" s="37"/>
      <c r="E1365" s="32"/>
      <c r="F1365" s="32"/>
    </row>
    <row r="1366" spans="1:6">
      <c r="A1366" s="4"/>
      <c r="B1366" s="6"/>
      <c r="C1366" s="34"/>
      <c r="D1366" s="37"/>
      <c r="E1366" s="32"/>
      <c r="F1366" s="32"/>
    </row>
    <row r="1367" spans="1:6">
      <c r="A1367" s="4"/>
      <c r="B1367" s="6"/>
      <c r="C1367" s="34"/>
      <c r="D1367" s="37"/>
      <c r="E1367" s="32"/>
      <c r="F1367" s="32"/>
    </row>
    <row r="1368" spans="1:6">
      <c r="A1368" s="4"/>
      <c r="B1368" s="6"/>
      <c r="C1368" s="34"/>
      <c r="D1368" s="37"/>
      <c r="E1368" s="32"/>
      <c r="F1368" s="32"/>
    </row>
    <row r="1369" spans="1:6">
      <c r="A1369" s="4"/>
      <c r="B1369" s="6"/>
      <c r="C1369" s="34"/>
      <c r="D1369" s="37"/>
      <c r="E1369" s="32"/>
      <c r="F1369" s="32"/>
    </row>
    <row r="1370" spans="1:6">
      <c r="A1370" s="4"/>
      <c r="B1370" s="6"/>
      <c r="C1370" s="34"/>
      <c r="D1370" s="37"/>
      <c r="E1370" s="32"/>
      <c r="F1370" s="32"/>
    </row>
    <row r="1371" spans="1:6">
      <c r="A1371" s="4"/>
      <c r="B1371" s="6"/>
      <c r="C1371" s="34"/>
      <c r="D1371" s="37"/>
      <c r="E1371" s="32"/>
      <c r="F1371" s="32"/>
    </row>
    <row r="1372" spans="1:6">
      <c r="A1372" s="4"/>
      <c r="B1372" s="6"/>
      <c r="C1372" s="34"/>
      <c r="D1372" s="37"/>
      <c r="E1372" s="32"/>
      <c r="F1372" s="32"/>
    </row>
    <row r="1373" spans="1:6">
      <c r="A1373" s="4"/>
      <c r="B1373" s="6"/>
      <c r="C1373" s="34"/>
      <c r="D1373" s="37"/>
      <c r="E1373" s="32"/>
      <c r="F1373" s="32"/>
    </row>
    <row r="1374" spans="1:6">
      <c r="A1374" s="4"/>
      <c r="B1374" s="6"/>
      <c r="C1374" s="34"/>
      <c r="D1374" s="37"/>
      <c r="E1374" s="32"/>
      <c r="F1374" s="32"/>
    </row>
    <row r="1375" spans="1:6">
      <c r="A1375" s="4"/>
      <c r="B1375" s="6"/>
      <c r="C1375" s="34"/>
      <c r="D1375" s="37"/>
      <c r="E1375" s="32"/>
      <c r="F1375" s="32"/>
    </row>
    <row r="1376" spans="1:6">
      <c r="A1376" s="4"/>
      <c r="B1376" s="6"/>
      <c r="C1376" s="34"/>
      <c r="D1376" s="37"/>
      <c r="E1376" s="32"/>
      <c r="F1376" s="32"/>
    </row>
    <row r="1377" spans="1:6">
      <c r="A1377" s="4"/>
      <c r="B1377" s="6"/>
      <c r="C1377" s="34"/>
      <c r="D1377" s="37"/>
      <c r="E1377" s="32"/>
      <c r="F1377" s="32"/>
    </row>
    <row r="1378" spans="1:6">
      <c r="A1378" s="4"/>
      <c r="B1378" s="6"/>
      <c r="C1378" s="34"/>
      <c r="D1378" s="37"/>
      <c r="E1378" s="32"/>
      <c r="F1378" s="32"/>
    </row>
    <row r="1379" spans="1:6">
      <c r="A1379" s="4"/>
      <c r="B1379" s="6"/>
      <c r="C1379" s="34"/>
      <c r="D1379" s="37"/>
      <c r="E1379" s="32"/>
      <c r="F1379" s="32"/>
    </row>
    <row r="1380" spans="1:6">
      <c r="A1380" s="4"/>
      <c r="B1380" s="6"/>
      <c r="C1380" s="34"/>
      <c r="D1380" s="37"/>
      <c r="E1380" s="32"/>
      <c r="F1380" s="32"/>
    </row>
    <row r="1381" spans="1:6">
      <c r="A1381" s="4"/>
      <c r="B1381" s="6"/>
      <c r="C1381" s="34"/>
      <c r="D1381" s="37"/>
      <c r="E1381" s="32"/>
      <c r="F1381" s="32"/>
    </row>
    <row r="1382" spans="1:6">
      <c r="A1382" s="4"/>
      <c r="B1382" s="6"/>
      <c r="C1382" s="34"/>
      <c r="D1382" s="37"/>
      <c r="E1382" s="32"/>
      <c r="F1382" s="32"/>
    </row>
    <row r="1383" spans="1:6">
      <c r="A1383" s="4"/>
      <c r="B1383" s="6"/>
      <c r="C1383" s="34"/>
      <c r="D1383" s="37"/>
      <c r="E1383" s="32"/>
      <c r="F1383" s="32"/>
    </row>
    <row r="1384" spans="1:6">
      <c r="A1384" s="4"/>
      <c r="B1384" s="6"/>
      <c r="C1384" s="34"/>
      <c r="D1384" s="37"/>
      <c r="E1384" s="32"/>
      <c r="F1384" s="32"/>
    </row>
    <row r="1385" spans="1:6">
      <c r="A1385" s="4"/>
      <c r="B1385" s="6"/>
      <c r="C1385" s="34"/>
      <c r="D1385" s="37"/>
      <c r="E1385" s="32"/>
      <c r="F1385" s="32"/>
    </row>
    <row r="1386" spans="1:6">
      <c r="A1386" s="4"/>
      <c r="B1386" s="6"/>
      <c r="C1386" s="34"/>
      <c r="D1386" s="37"/>
      <c r="E1386" s="32"/>
      <c r="F1386" s="32"/>
    </row>
    <row r="1387" spans="1:6">
      <c r="A1387" s="4"/>
      <c r="B1387" s="6"/>
      <c r="C1387" s="34"/>
      <c r="D1387" s="37"/>
      <c r="E1387" s="32"/>
      <c r="F1387" s="32"/>
    </row>
    <row r="1388" spans="1:6">
      <c r="A1388" s="4"/>
      <c r="B1388" s="6"/>
      <c r="C1388" s="34"/>
      <c r="D1388" s="37"/>
      <c r="E1388" s="32"/>
      <c r="F1388" s="32"/>
    </row>
    <row r="1389" spans="1:6">
      <c r="A1389" s="4"/>
      <c r="B1389" s="6"/>
      <c r="C1389" s="34"/>
      <c r="D1389" s="37"/>
      <c r="E1389" s="32"/>
      <c r="F1389" s="32"/>
    </row>
    <row r="1390" spans="1:6">
      <c r="A1390" s="4"/>
      <c r="B1390" s="6"/>
      <c r="C1390" s="34"/>
      <c r="D1390" s="37"/>
      <c r="E1390" s="32"/>
      <c r="F1390" s="32"/>
    </row>
    <row r="1391" spans="1:6">
      <c r="A1391" s="4"/>
      <c r="B1391" s="6"/>
      <c r="C1391" s="34"/>
      <c r="D1391" s="37"/>
      <c r="E1391" s="32"/>
      <c r="F1391" s="32"/>
    </row>
    <row r="1392" spans="1:6">
      <c r="A1392" s="4"/>
      <c r="B1392" s="6"/>
      <c r="C1392" s="34"/>
      <c r="D1392" s="37"/>
      <c r="E1392" s="32"/>
      <c r="F1392" s="32"/>
    </row>
    <row r="1393" spans="1:6">
      <c r="A1393" s="4"/>
      <c r="B1393" s="6"/>
      <c r="C1393" s="34"/>
      <c r="D1393" s="37"/>
      <c r="E1393" s="32"/>
      <c r="F1393" s="32"/>
    </row>
    <row r="1394" spans="1:6">
      <c r="A1394" s="4"/>
      <c r="B1394" s="6"/>
      <c r="C1394" s="34"/>
      <c r="D1394" s="37"/>
      <c r="E1394" s="32"/>
      <c r="F1394" s="32"/>
    </row>
    <row r="1395" spans="1:6">
      <c r="A1395" s="4"/>
      <c r="B1395" s="6"/>
      <c r="C1395" s="34"/>
      <c r="D1395" s="37"/>
      <c r="E1395" s="32"/>
      <c r="F1395" s="32"/>
    </row>
    <row r="1396" spans="1:6">
      <c r="A1396" s="4"/>
      <c r="B1396" s="6"/>
      <c r="C1396" s="34"/>
      <c r="D1396" s="37"/>
      <c r="E1396" s="32"/>
      <c r="F1396" s="32"/>
    </row>
    <row r="1397" spans="1:6">
      <c r="A1397" s="4"/>
      <c r="B1397" s="6"/>
      <c r="C1397" s="34"/>
      <c r="D1397" s="37"/>
      <c r="E1397" s="32"/>
      <c r="F1397" s="32"/>
    </row>
    <row r="1398" spans="1:6">
      <c r="A1398" s="4"/>
      <c r="B1398" s="6"/>
      <c r="C1398" s="34"/>
      <c r="D1398" s="37"/>
      <c r="E1398" s="32"/>
      <c r="F1398" s="32"/>
    </row>
    <row r="1399" spans="1:6">
      <c r="A1399" s="4"/>
      <c r="B1399" s="6"/>
      <c r="C1399" s="34"/>
      <c r="D1399" s="37"/>
      <c r="E1399" s="32"/>
      <c r="F1399" s="32"/>
    </row>
    <row r="1400" spans="1:6">
      <c r="A1400" s="4"/>
      <c r="B1400" s="6"/>
      <c r="C1400" s="34"/>
      <c r="D1400" s="37"/>
      <c r="E1400" s="32"/>
      <c r="F1400" s="32"/>
    </row>
    <row r="1401" spans="1:6">
      <c r="A1401" s="4"/>
      <c r="B1401" s="6"/>
      <c r="C1401" s="34"/>
      <c r="D1401" s="37"/>
      <c r="E1401" s="32"/>
      <c r="F1401" s="32"/>
    </row>
    <row r="1402" spans="1:6">
      <c r="A1402" s="4"/>
      <c r="B1402" s="6"/>
      <c r="C1402" s="34"/>
      <c r="D1402" s="37"/>
      <c r="E1402" s="32"/>
      <c r="F1402" s="32"/>
    </row>
    <row r="1403" spans="1:6">
      <c r="A1403" s="4"/>
      <c r="B1403" s="6"/>
      <c r="C1403" s="34"/>
      <c r="D1403" s="37"/>
      <c r="E1403" s="32"/>
      <c r="F1403" s="32"/>
    </row>
    <row r="1404" spans="1:6">
      <c r="A1404" s="4"/>
      <c r="B1404" s="6"/>
      <c r="C1404" s="34"/>
      <c r="D1404" s="37"/>
      <c r="E1404" s="32"/>
      <c r="F1404" s="32"/>
    </row>
    <row r="1405" spans="1:6">
      <c r="A1405" s="4"/>
      <c r="B1405" s="6"/>
      <c r="C1405" s="34"/>
      <c r="D1405" s="37"/>
      <c r="E1405" s="32"/>
      <c r="F1405" s="32"/>
    </row>
    <row r="1406" spans="1:6">
      <c r="A1406" s="4"/>
      <c r="B1406" s="6"/>
      <c r="C1406" s="34"/>
      <c r="D1406" s="37"/>
      <c r="E1406" s="32"/>
      <c r="F1406" s="32"/>
    </row>
    <row r="1407" spans="1:6">
      <c r="A1407" s="4"/>
      <c r="B1407" s="6"/>
      <c r="C1407" s="34"/>
      <c r="D1407" s="37"/>
      <c r="E1407" s="32"/>
      <c r="F1407" s="32"/>
    </row>
    <row r="1408" spans="1:6">
      <c r="A1408" s="4"/>
      <c r="B1408" s="6"/>
      <c r="C1408" s="34"/>
      <c r="D1408" s="37"/>
      <c r="E1408" s="32"/>
      <c r="F1408" s="32"/>
    </row>
    <row r="1409" spans="1:6">
      <c r="A1409" s="4"/>
      <c r="B1409" s="6"/>
      <c r="C1409" s="34"/>
      <c r="D1409" s="37"/>
      <c r="E1409" s="32"/>
      <c r="F1409" s="32"/>
    </row>
    <row r="1410" spans="1:6">
      <c r="A1410" s="4"/>
      <c r="B1410" s="6"/>
      <c r="C1410" s="34"/>
      <c r="D1410" s="37"/>
      <c r="E1410" s="32"/>
      <c r="F1410" s="32"/>
    </row>
    <row r="1411" spans="1:6">
      <c r="A1411" s="4"/>
      <c r="B1411" s="6"/>
      <c r="C1411" s="34"/>
      <c r="D1411" s="37"/>
      <c r="E1411" s="32"/>
      <c r="F1411" s="32"/>
    </row>
    <row r="1412" spans="1:6">
      <c r="A1412" s="4"/>
      <c r="B1412" s="6"/>
      <c r="C1412" s="34"/>
      <c r="D1412" s="37"/>
      <c r="E1412" s="32"/>
      <c r="F1412" s="32"/>
    </row>
    <row r="1413" spans="1:6">
      <c r="A1413" s="4"/>
      <c r="B1413" s="6"/>
      <c r="C1413" s="34"/>
      <c r="D1413" s="37"/>
      <c r="E1413" s="32"/>
      <c r="F1413" s="32"/>
    </row>
    <row r="1414" spans="1:6">
      <c r="A1414" s="4"/>
      <c r="B1414" s="6"/>
      <c r="C1414" s="34"/>
      <c r="D1414" s="37"/>
      <c r="E1414" s="32"/>
      <c r="F1414" s="32"/>
    </row>
    <row r="1415" spans="1:6">
      <c r="A1415" s="4"/>
      <c r="B1415" s="6"/>
      <c r="C1415" s="34"/>
      <c r="D1415" s="37"/>
      <c r="E1415" s="32"/>
      <c r="F1415" s="32"/>
    </row>
    <row r="1416" spans="1:6">
      <c r="A1416" s="4"/>
      <c r="B1416" s="6"/>
      <c r="C1416" s="34"/>
      <c r="D1416" s="37"/>
      <c r="E1416" s="32"/>
      <c r="F1416" s="32"/>
    </row>
    <row r="1417" spans="1:6">
      <c r="A1417" s="4"/>
      <c r="B1417" s="6"/>
      <c r="C1417" s="34"/>
      <c r="D1417" s="37"/>
      <c r="E1417" s="32"/>
      <c r="F1417" s="32"/>
    </row>
    <row r="1418" spans="1:6">
      <c r="A1418" s="4"/>
      <c r="B1418" s="6"/>
      <c r="C1418" s="34"/>
      <c r="D1418" s="37"/>
      <c r="E1418" s="32"/>
      <c r="F1418" s="32"/>
    </row>
    <row r="1419" spans="1:6">
      <c r="A1419" s="4"/>
      <c r="B1419" s="6"/>
      <c r="C1419" s="34"/>
      <c r="D1419" s="37"/>
      <c r="E1419" s="32"/>
      <c r="F1419" s="32"/>
    </row>
    <row r="1420" spans="1:6">
      <c r="A1420" s="4"/>
      <c r="B1420" s="6"/>
      <c r="C1420" s="34"/>
      <c r="D1420" s="37"/>
      <c r="E1420" s="32"/>
      <c r="F1420" s="32"/>
    </row>
    <row r="1421" spans="1:6">
      <c r="A1421" s="4"/>
      <c r="B1421" s="6"/>
      <c r="C1421" s="34"/>
      <c r="D1421" s="37"/>
      <c r="E1421" s="32"/>
      <c r="F1421" s="32"/>
    </row>
    <row r="1422" spans="1:6">
      <c r="A1422" s="4"/>
      <c r="B1422" s="6"/>
      <c r="C1422" s="34"/>
      <c r="D1422" s="37"/>
      <c r="E1422" s="32"/>
      <c r="F1422" s="32"/>
    </row>
    <row r="1423" spans="1:6">
      <c r="A1423" s="4"/>
      <c r="B1423" s="6"/>
      <c r="C1423" s="34"/>
      <c r="D1423" s="37"/>
      <c r="E1423" s="32"/>
      <c r="F1423" s="32"/>
    </row>
    <row r="1424" spans="1:6">
      <c r="A1424" s="4"/>
      <c r="B1424" s="6"/>
      <c r="C1424" s="34"/>
      <c r="D1424" s="37"/>
      <c r="E1424" s="32"/>
      <c r="F1424" s="32"/>
    </row>
    <row r="1425" spans="1:6">
      <c r="A1425" s="4"/>
      <c r="B1425" s="6"/>
      <c r="C1425" s="34"/>
      <c r="D1425" s="37"/>
      <c r="E1425" s="32"/>
      <c r="F1425" s="32"/>
    </row>
    <row r="1426" spans="1:6">
      <c r="A1426" s="4"/>
      <c r="B1426" s="6"/>
      <c r="C1426" s="34"/>
      <c r="D1426" s="37"/>
      <c r="E1426" s="32"/>
      <c r="F1426" s="32"/>
    </row>
    <row r="1427" spans="1:6">
      <c r="A1427" s="4"/>
      <c r="B1427" s="6"/>
      <c r="C1427" s="34"/>
      <c r="D1427" s="37"/>
      <c r="E1427" s="32"/>
      <c r="F1427" s="32"/>
    </row>
    <row r="1428" spans="1:6">
      <c r="A1428" s="4"/>
      <c r="B1428" s="6"/>
      <c r="C1428" s="34"/>
      <c r="D1428" s="37"/>
      <c r="E1428" s="32"/>
      <c r="F1428" s="32"/>
    </row>
    <row r="1429" spans="1:6">
      <c r="A1429" s="4"/>
      <c r="B1429" s="6"/>
      <c r="C1429" s="34"/>
      <c r="D1429" s="37"/>
      <c r="E1429" s="32"/>
      <c r="F1429" s="32"/>
    </row>
    <row r="1430" spans="1:6">
      <c r="A1430" s="4"/>
      <c r="B1430" s="6"/>
      <c r="C1430" s="34"/>
      <c r="D1430" s="37"/>
      <c r="E1430" s="32"/>
      <c r="F1430" s="32"/>
    </row>
    <row r="1431" spans="1:6">
      <c r="A1431" s="4"/>
      <c r="B1431" s="6"/>
      <c r="C1431" s="34"/>
      <c r="D1431" s="37"/>
      <c r="E1431" s="32"/>
      <c r="F1431" s="32"/>
    </row>
    <row r="1432" spans="1:6">
      <c r="A1432" s="4"/>
      <c r="B1432" s="6"/>
      <c r="C1432" s="34"/>
      <c r="D1432" s="37"/>
      <c r="E1432" s="32"/>
      <c r="F1432" s="32"/>
    </row>
    <row r="1433" spans="1:6">
      <c r="A1433" s="4"/>
      <c r="B1433" s="6"/>
      <c r="C1433" s="34"/>
      <c r="D1433" s="37"/>
      <c r="E1433" s="32"/>
      <c r="F1433" s="32"/>
    </row>
    <row r="1434" spans="1:6">
      <c r="A1434" s="4"/>
      <c r="B1434" s="6"/>
      <c r="C1434" s="34"/>
      <c r="D1434" s="37"/>
      <c r="E1434" s="32"/>
      <c r="F1434" s="32"/>
    </row>
    <row r="1435" spans="1:6">
      <c r="A1435" s="4"/>
      <c r="B1435" s="6"/>
      <c r="C1435" s="34"/>
      <c r="D1435" s="37"/>
      <c r="E1435" s="32"/>
      <c r="F1435" s="32"/>
    </row>
    <row r="1436" spans="1:6">
      <c r="A1436" s="4"/>
      <c r="B1436" s="6"/>
      <c r="C1436" s="34"/>
      <c r="D1436" s="37"/>
      <c r="E1436" s="32"/>
      <c r="F1436" s="32"/>
    </row>
    <row r="1437" spans="1:6">
      <c r="A1437" s="4"/>
      <c r="B1437" s="6"/>
      <c r="C1437" s="34"/>
      <c r="D1437" s="37"/>
      <c r="E1437" s="32"/>
      <c r="F1437" s="32"/>
    </row>
    <row r="1438" spans="1:6">
      <c r="A1438" s="4"/>
      <c r="B1438" s="6"/>
      <c r="C1438" s="34"/>
      <c r="D1438" s="37"/>
      <c r="E1438" s="32"/>
      <c r="F1438" s="32"/>
    </row>
    <row r="1439" spans="1:6">
      <c r="A1439" s="4"/>
      <c r="B1439" s="6"/>
      <c r="C1439" s="34"/>
      <c r="D1439" s="37"/>
      <c r="E1439" s="32"/>
      <c r="F1439" s="32"/>
    </row>
    <row r="1440" spans="1:6">
      <c r="A1440" s="4"/>
      <c r="B1440" s="6"/>
      <c r="C1440" s="34"/>
      <c r="D1440" s="37"/>
      <c r="E1440" s="32"/>
      <c r="F1440" s="32"/>
    </row>
    <row r="1441" spans="1:6">
      <c r="A1441" s="4"/>
      <c r="B1441" s="6"/>
      <c r="C1441" s="34"/>
      <c r="D1441" s="37"/>
      <c r="E1441" s="32"/>
      <c r="F1441" s="32"/>
    </row>
    <row r="1442" spans="1:6">
      <c r="A1442" s="4"/>
      <c r="B1442" s="6"/>
      <c r="C1442" s="34"/>
      <c r="D1442" s="37"/>
      <c r="E1442" s="32"/>
      <c r="F1442" s="32"/>
    </row>
    <row r="1443" spans="1:6">
      <c r="A1443" s="4"/>
      <c r="B1443" s="6"/>
      <c r="C1443" s="34"/>
      <c r="D1443" s="37"/>
      <c r="E1443" s="32"/>
      <c r="F1443" s="32"/>
    </row>
    <row r="1444" spans="1:6">
      <c r="A1444" s="4"/>
      <c r="B1444" s="6"/>
      <c r="C1444" s="34"/>
      <c r="D1444" s="37"/>
      <c r="E1444" s="32"/>
      <c r="F1444" s="32"/>
    </row>
    <row r="1445" spans="1:6">
      <c r="A1445" s="4"/>
      <c r="B1445" s="6"/>
      <c r="C1445" s="34"/>
      <c r="D1445" s="37"/>
      <c r="E1445" s="32"/>
      <c r="F1445" s="32"/>
    </row>
    <row r="1446" spans="1:6">
      <c r="A1446" s="4"/>
      <c r="B1446" s="6"/>
      <c r="C1446" s="34"/>
      <c r="D1446" s="37"/>
      <c r="E1446" s="32"/>
      <c r="F1446" s="32"/>
    </row>
    <row r="1447" spans="1:6">
      <c r="A1447" s="4"/>
      <c r="B1447" s="6"/>
      <c r="C1447" s="34"/>
      <c r="D1447" s="37"/>
      <c r="E1447" s="32"/>
      <c r="F1447" s="32"/>
    </row>
    <row r="1448" spans="1:6">
      <c r="A1448" s="4"/>
      <c r="B1448" s="6"/>
      <c r="C1448" s="34"/>
      <c r="D1448" s="37"/>
      <c r="E1448" s="32"/>
      <c r="F1448" s="32"/>
    </row>
    <row r="1449" spans="1:6">
      <c r="A1449" s="4"/>
      <c r="B1449" s="6"/>
      <c r="C1449" s="34"/>
      <c r="D1449" s="37"/>
      <c r="E1449" s="32"/>
      <c r="F1449" s="32"/>
    </row>
    <row r="1450" spans="1:6">
      <c r="A1450" s="4"/>
      <c r="B1450" s="6"/>
      <c r="C1450" s="34"/>
      <c r="D1450" s="37"/>
      <c r="E1450" s="32"/>
      <c r="F1450" s="32"/>
    </row>
    <row r="1451" spans="1:6">
      <c r="A1451" s="4"/>
      <c r="B1451" s="6"/>
      <c r="C1451" s="34"/>
      <c r="D1451" s="37"/>
      <c r="E1451" s="32"/>
      <c r="F1451" s="32"/>
    </row>
    <row r="1452" spans="1:6">
      <c r="A1452" s="4"/>
      <c r="B1452" s="6"/>
      <c r="C1452" s="34"/>
      <c r="D1452" s="37"/>
      <c r="E1452" s="32"/>
      <c r="F1452" s="32"/>
    </row>
    <row r="1453" spans="1:6">
      <c r="A1453" s="4"/>
      <c r="B1453" s="6"/>
      <c r="C1453" s="34"/>
      <c r="D1453" s="37"/>
      <c r="E1453" s="32"/>
      <c r="F1453" s="32"/>
    </row>
    <row r="1454" spans="1:6">
      <c r="A1454" s="4"/>
      <c r="B1454" s="6"/>
      <c r="C1454" s="34"/>
      <c r="D1454" s="37"/>
      <c r="E1454" s="32"/>
      <c r="F1454" s="32"/>
    </row>
    <row r="1455" spans="1:6">
      <c r="A1455" s="4"/>
      <c r="B1455" s="6"/>
      <c r="C1455" s="34"/>
      <c r="D1455" s="37"/>
      <c r="E1455" s="32"/>
      <c r="F1455" s="32"/>
    </row>
    <row r="1456" spans="1:6">
      <c r="A1456" s="4"/>
      <c r="B1456" s="6"/>
      <c r="C1456" s="34"/>
      <c r="D1456" s="37"/>
      <c r="E1456" s="32"/>
      <c r="F1456" s="32"/>
    </row>
    <row r="1457" spans="1:6">
      <c r="A1457" s="4"/>
      <c r="B1457" s="6"/>
      <c r="C1457" s="34"/>
      <c r="D1457" s="37"/>
      <c r="E1457" s="32"/>
      <c r="F1457" s="32"/>
    </row>
    <row r="1458" spans="1:6">
      <c r="A1458" s="4"/>
      <c r="B1458" s="6"/>
      <c r="C1458" s="34"/>
      <c r="D1458" s="37"/>
      <c r="E1458" s="32"/>
      <c r="F1458" s="32"/>
    </row>
    <row r="1459" spans="1:6">
      <c r="A1459" s="4"/>
      <c r="B1459" s="6"/>
      <c r="C1459" s="34"/>
      <c r="D1459" s="37"/>
      <c r="E1459" s="32"/>
      <c r="F1459" s="32"/>
    </row>
    <row r="1460" spans="1:6">
      <c r="A1460" s="4"/>
      <c r="B1460" s="6"/>
      <c r="C1460" s="34"/>
      <c r="D1460" s="37"/>
      <c r="E1460" s="32"/>
      <c r="F1460" s="32"/>
    </row>
    <row r="1461" spans="1:6">
      <c r="A1461" s="4"/>
      <c r="B1461" s="6"/>
      <c r="C1461" s="34"/>
      <c r="D1461" s="37"/>
      <c r="E1461" s="32"/>
      <c r="F1461" s="32"/>
    </row>
    <row r="1462" spans="1:6">
      <c r="A1462" s="4"/>
      <c r="B1462" s="6"/>
      <c r="C1462" s="34"/>
      <c r="D1462" s="37"/>
      <c r="E1462" s="32"/>
      <c r="F1462" s="32"/>
    </row>
    <row r="1463" spans="1:6">
      <c r="A1463" s="4"/>
      <c r="B1463" s="6"/>
      <c r="C1463" s="34"/>
      <c r="D1463" s="37"/>
      <c r="E1463" s="32"/>
      <c r="F1463" s="32"/>
    </row>
    <row r="1464" spans="1:6">
      <c r="A1464" s="4"/>
      <c r="B1464" s="6"/>
      <c r="C1464" s="34"/>
      <c r="D1464" s="37"/>
      <c r="E1464" s="32"/>
      <c r="F1464" s="32"/>
    </row>
    <row r="1465" spans="1:6">
      <c r="A1465" s="4"/>
      <c r="B1465" s="6"/>
      <c r="C1465" s="34"/>
      <c r="D1465" s="37"/>
      <c r="E1465" s="32"/>
      <c r="F1465" s="32"/>
    </row>
    <row r="1466" spans="1:6">
      <c r="A1466" s="4"/>
      <c r="B1466" s="6"/>
      <c r="C1466" s="34"/>
      <c r="D1466" s="37"/>
      <c r="E1466" s="32"/>
      <c r="F1466" s="32"/>
    </row>
    <row r="1467" spans="1:6">
      <c r="A1467" s="4"/>
      <c r="B1467" s="6"/>
      <c r="C1467" s="34"/>
      <c r="D1467" s="37"/>
      <c r="E1467" s="32"/>
      <c r="F1467" s="32"/>
    </row>
    <row r="1468" spans="1:6">
      <c r="A1468" s="4"/>
      <c r="B1468" s="6"/>
      <c r="C1468" s="34"/>
      <c r="D1468" s="37"/>
      <c r="E1468" s="32"/>
      <c r="F1468" s="32"/>
    </row>
    <row r="1469" spans="1:6">
      <c r="A1469" s="4"/>
      <c r="B1469" s="6"/>
      <c r="C1469" s="34"/>
      <c r="D1469" s="37"/>
      <c r="E1469" s="32"/>
      <c r="F1469" s="32"/>
    </row>
    <row r="1470" spans="1:6">
      <c r="A1470" s="4"/>
      <c r="B1470" s="6"/>
      <c r="C1470" s="34"/>
      <c r="D1470" s="37"/>
      <c r="E1470" s="32"/>
      <c r="F1470" s="32"/>
    </row>
    <row r="1471" spans="1:6">
      <c r="A1471" s="4"/>
      <c r="B1471" s="6"/>
      <c r="C1471" s="34"/>
      <c r="D1471" s="37"/>
      <c r="E1471" s="32"/>
      <c r="F1471" s="32"/>
    </row>
    <row r="1472" spans="1:6">
      <c r="A1472" s="4"/>
      <c r="B1472" s="6"/>
      <c r="C1472" s="34"/>
      <c r="D1472" s="37"/>
      <c r="E1472" s="32"/>
      <c r="F1472" s="32"/>
    </row>
    <row r="1473" spans="1:6">
      <c r="A1473" s="4"/>
      <c r="B1473" s="6"/>
      <c r="C1473" s="34"/>
      <c r="D1473" s="37"/>
      <c r="E1473" s="32"/>
      <c r="F1473" s="32"/>
    </row>
    <row r="1474" spans="1:6">
      <c r="A1474" s="4"/>
      <c r="B1474" s="6"/>
      <c r="C1474" s="34"/>
      <c r="D1474" s="37"/>
      <c r="E1474" s="32"/>
      <c r="F1474" s="32"/>
    </row>
    <row r="1475" spans="1:6">
      <c r="A1475" s="4"/>
      <c r="B1475" s="6"/>
      <c r="C1475" s="34"/>
      <c r="D1475" s="37"/>
      <c r="E1475" s="32"/>
      <c r="F1475" s="32"/>
    </row>
    <row r="1476" spans="1:6">
      <c r="A1476" s="4"/>
      <c r="B1476" s="6"/>
      <c r="C1476" s="34"/>
      <c r="D1476" s="37"/>
      <c r="E1476" s="32"/>
      <c r="F1476" s="32"/>
    </row>
    <row r="1477" spans="1:6">
      <c r="A1477" s="4"/>
      <c r="B1477" s="6"/>
      <c r="C1477" s="34"/>
      <c r="D1477" s="37"/>
      <c r="E1477" s="32"/>
      <c r="F1477" s="32"/>
    </row>
    <row r="1478" spans="1:6">
      <c r="A1478" s="4"/>
      <c r="B1478" s="6"/>
      <c r="C1478" s="34"/>
      <c r="D1478" s="37"/>
      <c r="E1478" s="32"/>
      <c r="F1478" s="32"/>
    </row>
    <row r="1479" spans="1:6">
      <c r="A1479" s="4"/>
      <c r="B1479" s="6"/>
      <c r="C1479" s="34"/>
      <c r="D1479" s="37"/>
      <c r="E1479" s="32"/>
      <c r="F1479" s="32"/>
    </row>
    <row r="1480" spans="1:6">
      <c r="A1480" s="4"/>
      <c r="B1480" s="6"/>
      <c r="C1480" s="34"/>
      <c r="D1480" s="37"/>
      <c r="E1480" s="32"/>
      <c r="F1480" s="32"/>
    </row>
    <row r="1481" spans="1:6">
      <c r="A1481" s="4"/>
      <c r="B1481" s="6"/>
      <c r="C1481" s="34"/>
      <c r="D1481" s="37"/>
      <c r="E1481" s="32"/>
      <c r="F1481" s="32"/>
    </row>
    <row r="1482" spans="1:6">
      <c r="A1482" s="4"/>
      <c r="B1482" s="6"/>
      <c r="C1482" s="34"/>
      <c r="D1482" s="37"/>
      <c r="E1482" s="32"/>
      <c r="F1482" s="32"/>
    </row>
    <row r="1483" spans="1:6">
      <c r="A1483" s="4"/>
      <c r="B1483" s="6"/>
      <c r="C1483" s="34"/>
      <c r="D1483" s="37"/>
      <c r="E1483" s="32"/>
      <c r="F1483" s="32"/>
    </row>
    <row r="1484" spans="1:6">
      <c r="A1484" s="4"/>
      <c r="B1484" s="6"/>
      <c r="C1484" s="34"/>
      <c r="D1484" s="37"/>
      <c r="E1484" s="32"/>
      <c r="F1484" s="32"/>
    </row>
    <row r="1485" spans="1:6">
      <c r="A1485" s="4"/>
      <c r="B1485" s="6"/>
      <c r="C1485" s="34"/>
      <c r="D1485" s="37"/>
      <c r="E1485" s="32"/>
      <c r="F1485" s="32"/>
    </row>
    <row r="1486" spans="1:6">
      <c r="A1486" s="4"/>
      <c r="B1486" s="6"/>
      <c r="C1486" s="34"/>
      <c r="D1486" s="37"/>
      <c r="E1486" s="32"/>
      <c r="F1486" s="32"/>
    </row>
    <row r="1487" spans="1:6">
      <c r="A1487" s="4"/>
      <c r="B1487" s="6"/>
      <c r="C1487" s="34"/>
      <c r="D1487" s="37"/>
      <c r="E1487" s="32"/>
      <c r="F1487" s="32"/>
    </row>
    <row r="1488" spans="1:6">
      <c r="A1488" s="4"/>
      <c r="B1488" s="6"/>
      <c r="C1488" s="34"/>
      <c r="D1488" s="37"/>
      <c r="E1488" s="32"/>
      <c r="F1488" s="32"/>
    </row>
    <row r="1489" spans="1:6">
      <c r="A1489" s="4"/>
      <c r="B1489" s="6"/>
      <c r="C1489" s="34"/>
      <c r="D1489" s="37"/>
      <c r="E1489" s="32"/>
      <c r="F1489" s="32"/>
    </row>
    <row r="1490" spans="1:6">
      <c r="A1490" s="4"/>
      <c r="B1490" s="6"/>
      <c r="C1490" s="34"/>
      <c r="D1490" s="37"/>
      <c r="E1490" s="32"/>
      <c r="F1490" s="32"/>
    </row>
    <row r="1491" spans="1:6">
      <c r="A1491" s="4"/>
      <c r="B1491" s="6"/>
      <c r="C1491" s="34"/>
      <c r="D1491" s="37"/>
      <c r="E1491" s="32"/>
      <c r="F1491" s="32"/>
    </row>
    <row r="1492" spans="1:6">
      <c r="A1492" s="4"/>
      <c r="B1492" s="6"/>
      <c r="C1492" s="34"/>
      <c r="D1492" s="37"/>
      <c r="E1492" s="32"/>
      <c r="F1492" s="32"/>
    </row>
    <row r="1493" spans="1:6">
      <c r="A1493" s="4"/>
      <c r="B1493" s="6"/>
      <c r="C1493" s="34"/>
      <c r="D1493" s="37"/>
      <c r="E1493" s="32"/>
      <c r="F1493" s="32"/>
    </row>
    <row r="1494" spans="1:6">
      <c r="A1494" s="4"/>
      <c r="B1494" s="6"/>
      <c r="C1494" s="34"/>
      <c r="D1494" s="37"/>
      <c r="E1494" s="32"/>
      <c r="F1494" s="32"/>
    </row>
  </sheetData>
  <mergeCells count="40">
    <mergeCell ref="A1:B1"/>
    <mergeCell ref="A2:B2"/>
    <mergeCell ref="A3:B3"/>
    <mergeCell ref="A4:B4"/>
    <mergeCell ref="B38:F38"/>
    <mergeCell ref="B32:F32"/>
    <mergeCell ref="B9:F9"/>
    <mergeCell ref="B15:F15"/>
    <mergeCell ref="C3:F3"/>
    <mergeCell ref="C4:E4"/>
    <mergeCell ref="B51:F51"/>
    <mergeCell ref="B291:F291"/>
    <mergeCell ref="A843:E843"/>
    <mergeCell ref="B518:F518"/>
    <mergeCell ref="B327:F327"/>
    <mergeCell ref="B363:F363"/>
    <mergeCell ref="B443:F443"/>
    <mergeCell ref="B475:F475"/>
    <mergeCell ref="B123:F123"/>
    <mergeCell ref="B133:F133"/>
    <mergeCell ref="B140:F140"/>
    <mergeCell ref="B289:F289"/>
    <mergeCell ref="B68:F68"/>
    <mergeCell ref="B227:F227"/>
    <mergeCell ref="A743:A745"/>
    <mergeCell ref="A766:A771"/>
    <mergeCell ref="E766:E771"/>
    <mergeCell ref="B127:F127"/>
    <mergeCell ref="B493:F493"/>
    <mergeCell ref="B97:F97"/>
    <mergeCell ref="B838:D838"/>
    <mergeCell ref="B741:F741"/>
    <mergeCell ref="C743:C745"/>
    <mergeCell ref="D743:D745"/>
    <mergeCell ref="F743:F745"/>
    <mergeCell ref="C766:C771"/>
    <mergeCell ref="D766:D771"/>
    <mergeCell ref="F766:F771"/>
    <mergeCell ref="B743:B745"/>
    <mergeCell ref="E743:E745"/>
  </mergeCells>
  <pageMargins left="0.51181102362204722" right="0.23622047244094491" top="0.55000000000000004" bottom="0.98425196850393704" header="0.51181102362204722" footer="0.51181102362204722"/>
  <pageSetup paperSize="9" scale="99" orientation="portrait" r:id="rId1"/>
  <headerFooter alignWithMargins="0">
    <oddFooter>&amp;L&amp;8GLAVNI PROJEKTANT:
SUZANA MRKOCI dpl.ing.arh.&amp;C&amp;8BROJ MAPE: 5
&amp;R&amp;8ZOP:  TD 106/14&amp;10
&amp;11&amp;P</oddFooter>
  </headerFooter>
  <ignoredErrors>
    <ignoredError sqref="F49 F66 F129 F131 F138 F159:F161"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vt:i4>
      </vt:variant>
      <vt:variant>
        <vt:lpstr>Imenovani rasponi</vt:lpstr>
      </vt:variant>
      <vt:variant>
        <vt:i4>2</vt:i4>
      </vt:variant>
    </vt:vector>
  </HeadingPairs>
  <TitlesOfParts>
    <vt:vector size="3" baseType="lpstr">
      <vt:lpstr>SVE</vt:lpstr>
      <vt:lpstr>SVE!Ispis_naslova</vt:lpstr>
      <vt:lpstr>SVE!Podrucje_ispisa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Vinko</dc:creator>
  <cp:lastModifiedBy>Ivo</cp:lastModifiedBy>
  <cp:lastPrinted>2014-11-21T10:51:00Z</cp:lastPrinted>
  <dcterms:created xsi:type="dcterms:W3CDTF">2005-01-30T20:17:27Z</dcterms:created>
  <dcterms:modified xsi:type="dcterms:W3CDTF">2018-03-23T13:48:29Z</dcterms:modified>
</cp:coreProperties>
</file>